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352" windowHeight="7932" tabRatio="908"/>
  </bookViews>
  <sheets>
    <sheet name="Cover sheet" sheetId="10" r:id="rId1"/>
    <sheet name="Balance sheet" sheetId="1" r:id="rId2"/>
    <sheet name="Income Statement" sheetId="9" r:id="rId3"/>
    <sheet name="FCF_Calculation" sheetId="4" r:id="rId4"/>
    <sheet name="WACC" sheetId="5" r:id="rId5"/>
    <sheet name="Enterprise valuation" sheetId="7" r:id="rId6"/>
  </sheets>
  <calcPr calcId="144525"/>
</workbook>
</file>

<file path=xl/calcChain.xml><?xml version="1.0" encoding="utf-8"?>
<calcChain xmlns="http://schemas.openxmlformats.org/spreadsheetml/2006/main">
  <c r="K57" i="7" l="1"/>
  <c r="C57" i="7"/>
  <c r="O76" i="4"/>
  <c r="O64" i="4"/>
  <c r="P57" i="4"/>
  <c r="O57" i="4"/>
  <c r="O52" i="4"/>
  <c r="G76" i="4"/>
  <c r="G64" i="4"/>
  <c r="H57" i="4"/>
  <c r="G57" i="4"/>
  <c r="G52" i="4"/>
  <c r="P9" i="4"/>
  <c r="O9" i="4"/>
  <c r="P4" i="9"/>
  <c r="O4" i="9"/>
  <c r="G4" i="9"/>
  <c r="F4" i="9"/>
  <c r="Y5" i="1"/>
  <c r="X5" i="1"/>
  <c r="O7" i="9" l="1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20" i="9"/>
  <c r="P20" i="9"/>
  <c r="O21" i="9"/>
  <c r="P21" i="9"/>
  <c r="O23" i="9"/>
  <c r="P23" i="9"/>
  <c r="O24" i="9"/>
  <c r="P24" i="9"/>
  <c r="O26" i="9"/>
  <c r="P26" i="9"/>
  <c r="P6" i="9"/>
  <c r="O6" i="9"/>
  <c r="X36" i="1"/>
  <c r="Y36" i="1"/>
  <c r="X37" i="1"/>
  <c r="Y37" i="1"/>
  <c r="X38" i="1"/>
  <c r="Y38" i="1"/>
  <c r="X39" i="1"/>
  <c r="Y39" i="1"/>
  <c r="X40" i="1"/>
  <c r="Y40" i="1"/>
  <c r="X42" i="1"/>
  <c r="Y42" i="1"/>
  <c r="X43" i="1"/>
  <c r="Y43" i="1"/>
  <c r="X44" i="1"/>
  <c r="Y44" i="1"/>
  <c r="X45" i="1"/>
  <c r="Y45" i="1"/>
  <c r="X46" i="1"/>
  <c r="Y46" i="1"/>
  <c r="X27" i="1"/>
  <c r="Y27" i="1"/>
  <c r="X28" i="1"/>
  <c r="Y28" i="1"/>
  <c r="X29" i="1"/>
  <c r="Y29" i="1"/>
  <c r="X30" i="1"/>
  <c r="Y30" i="1"/>
  <c r="X32" i="1"/>
  <c r="Y32" i="1"/>
  <c r="Y26" i="1"/>
  <c r="X26" i="1"/>
  <c r="X8" i="1"/>
  <c r="Y8" i="1"/>
  <c r="X9" i="1"/>
  <c r="Y9" i="1"/>
  <c r="X10" i="1"/>
  <c r="Y10" i="1"/>
  <c r="X11" i="1"/>
  <c r="Y11" i="1"/>
  <c r="X12" i="1"/>
  <c r="Y12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H6" i="1"/>
  <c r="Y6" i="1" s="1"/>
  <c r="G6" i="1"/>
  <c r="X6" i="1" s="1"/>
  <c r="G7" i="1"/>
  <c r="X7" i="1" s="1"/>
  <c r="G13" i="1"/>
  <c r="X13" i="1" s="1"/>
  <c r="H7" i="1" l="1"/>
  <c r="Y7" i="1" s="1"/>
  <c r="C63" i="7"/>
  <c r="G53" i="4"/>
  <c r="G49" i="5" l="1"/>
  <c r="Q49" i="5" s="1"/>
  <c r="H59" i="4"/>
  <c r="P59" i="4" s="1"/>
  <c r="G59" i="4"/>
  <c r="H17" i="4"/>
  <c r="P17" i="4" s="1"/>
  <c r="G17" i="4"/>
  <c r="O17" i="4" s="1"/>
  <c r="O67" i="4"/>
  <c r="O40" i="4"/>
  <c r="P40" i="4"/>
  <c r="O41" i="4"/>
  <c r="P41" i="4"/>
  <c r="O11" i="4"/>
  <c r="P11" i="4"/>
  <c r="O12" i="4"/>
  <c r="P12" i="4"/>
  <c r="O13" i="4"/>
  <c r="P13" i="4"/>
  <c r="O15" i="4"/>
  <c r="P15" i="4"/>
  <c r="O16" i="4"/>
  <c r="P16" i="4"/>
  <c r="O21" i="4"/>
  <c r="P21" i="4"/>
  <c r="O25" i="4"/>
  <c r="P25" i="4"/>
  <c r="O26" i="4"/>
  <c r="P26" i="4"/>
  <c r="O27" i="4"/>
  <c r="P27" i="4"/>
  <c r="O30" i="4"/>
  <c r="P30" i="4"/>
  <c r="O31" i="4"/>
  <c r="P31" i="4"/>
  <c r="L75" i="7"/>
  <c r="L65" i="7"/>
  <c r="L66" i="7"/>
  <c r="L64" i="7"/>
  <c r="K63" i="7"/>
  <c r="L59" i="7"/>
  <c r="L60" i="7"/>
  <c r="L58" i="7"/>
  <c r="C58" i="7"/>
  <c r="E59" i="7" s="1"/>
  <c r="M59" i="7" s="1"/>
  <c r="L41" i="7"/>
  <c r="E42" i="7"/>
  <c r="L42" i="7" s="1"/>
  <c r="L40" i="7"/>
  <c r="M16" i="7"/>
  <c r="M13" i="7"/>
  <c r="C82" i="5"/>
  <c r="M82" i="5" s="1"/>
  <c r="C81" i="5"/>
  <c r="M81" i="5" s="1"/>
  <c r="F65" i="5"/>
  <c r="E40" i="5"/>
  <c r="O40" i="5" s="1"/>
  <c r="O39" i="5"/>
  <c r="O38" i="5"/>
  <c r="Q33" i="5"/>
  <c r="Q30" i="5"/>
  <c r="Q18" i="5"/>
  <c r="Q15" i="5"/>
  <c r="Q12" i="5"/>
  <c r="H10" i="4"/>
  <c r="P10" i="4" s="1"/>
  <c r="H14" i="4"/>
  <c r="P14" i="4" s="1"/>
  <c r="H18" i="4"/>
  <c r="P18" i="4" s="1"/>
  <c r="H19" i="4"/>
  <c r="P19" i="4" s="1"/>
  <c r="H20" i="4"/>
  <c r="P20" i="4" s="1"/>
  <c r="G20" i="4"/>
  <c r="O20" i="4" s="1"/>
  <c r="G19" i="4"/>
  <c r="O19" i="4" s="1"/>
  <c r="G18" i="4"/>
  <c r="O18" i="4" s="1"/>
  <c r="G14" i="4"/>
  <c r="O14" i="4" s="1"/>
  <c r="G10" i="4"/>
  <c r="O10" i="4" s="1"/>
  <c r="O53" i="4"/>
  <c r="G19" i="9"/>
  <c r="P19" i="9" s="1"/>
  <c r="F19" i="9"/>
  <c r="F22" i="9" l="1"/>
  <c r="O22" i="9" s="1"/>
  <c r="O19" i="9"/>
  <c r="G22" i="9"/>
  <c r="F25" i="9"/>
  <c r="G65" i="4"/>
  <c r="O65" i="4" s="1"/>
  <c r="C62" i="7"/>
  <c r="K62" i="7" s="1"/>
  <c r="G60" i="4"/>
  <c r="O60" i="4" s="1"/>
  <c r="O59" i="4"/>
  <c r="E37" i="7"/>
  <c r="L37" i="7" s="1"/>
  <c r="E58" i="7"/>
  <c r="M58" i="7" s="1"/>
  <c r="E60" i="7"/>
  <c r="M60" i="7" s="1"/>
  <c r="K58" i="7"/>
  <c r="G66" i="4" l="1"/>
  <c r="G69" i="4" s="1"/>
  <c r="F27" i="9"/>
  <c r="O27" i="9" s="1"/>
  <c r="O25" i="9"/>
  <c r="G25" i="9"/>
  <c r="P22" i="9"/>
  <c r="G79" i="4"/>
  <c r="H79" i="4" s="1"/>
  <c r="P79" i="4" s="1"/>
  <c r="O66" i="4" l="1"/>
  <c r="G27" i="9"/>
  <c r="P27" i="9" s="1"/>
  <c r="P25" i="9"/>
  <c r="O79" i="4"/>
  <c r="G77" i="4"/>
  <c r="O69" i="4"/>
  <c r="O77" i="4" l="1"/>
  <c r="H77" i="4"/>
  <c r="P77" i="4" s="1"/>
  <c r="H42" i="4"/>
  <c r="G42" i="4"/>
  <c r="H43" i="4" s="1"/>
  <c r="P43" i="4" s="1"/>
  <c r="H39" i="4"/>
  <c r="P39" i="4" s="1"/>
  <c r="G39" i="4"/>
  <c r="O39" i="4" s="1"/>
  <c r="H29" i="4"/>
  <c r="P29" i="4" s="1"/>
  <c r="G29" i="4"/>
  <c r="O29" i="4" s="1"/>
  <c r="H28" i="4"/>
  <c r="P28" i="4" s="1"/>
  <c r="G28" i="4"/>
  <c r="O28" i="4" s="1"/>
  <c r="H24" i="4"/>
  <c r="P24" i="4" s="1"/>
  <c r="G24" i="4"/>
  <c r="O24" i="4" s="1"/>
  <c r="H9" i="4"/>
  <c r="H23" i="4" s="1"/>
  <c r="P23" i="4" s="1"/>
  <c r="G9" i="4"/>
  <c r="G23" i="4" s="1"/>
  <c r="O23" i="4" s="1"/>
  <c r="H41" i="1"/>
  <c r="Y41" i="1" s="1"/>
  <c r="G41" i="1"/>
  <c r="X41" i="1" s="1"/>
  <c r="H35" i="1"/>
  <c r="Y35" i="1" s="1"/>
  <c r="I35" i="1"/>
  <c r="G35" i="1"/>
  <c r="X35" i="1" s="1"/>
  <c r="G47" i="1" l="1"/>
  <c r="X47" i="1" s="1"/>
  <c r="H47" i="1"/>
  <c r="Y47" i="1" s="1"/>
  <c r="H31" i="1"/>
  <c r="Y31" i="1" s="1"/>
  <c r="G31" i="1"/>
  <c r="X31" i="1" s="1"/>
  <c r="I28" i="1"/>
  <c r="I26" i="1"/>
  <c r="H13" i="1"/>
  <c r="Y13" i="1" s="1"/>
  <c r="G21" i="5"/>
  <c r="C79" i="5" s="1"/>
  <c r="Q21" i="5"/>
  <c r="M79" i="5" s="1"/>
  <c r="P70" i="5"/>
  <c r="P67" i="5"/>
  <c r="P66" i="5"/>
  <c r="P65" i="5"/>
  <c r="P64" i="5"/>
  <c r="Q35" i="5"/>
  <c r="Q42" i="5" s="1"/>
  <c r="M80" i="5" s="1"/>
  <c r="D48" i="4"/>
  <c r="L48" i="4" s="1"/>
  <c r="F67" i="5"/>
  <c r="M19" i="7"/>
  <c r="G35" i="5"/>
  <c r="G42" i="5" s="1"/>
  <c r="C80" i="5" s="1"/>
  <c r="F70" i="5"/>
  <c r="G33" i="1" l="1"/>
  <c r="H48" i="1"/>
  <c r="Y48" i="1" s="1"/>
  <c r="H33" i="1"/>
  <c r="Y33" i="1" s="1"/>
  <c r="C64" i="7"/>
  <c r="M84" i="5"/>
  <c r="C84" i="5"/>
  <c r="E30" i="7" s="1"/>
  <c r="L30" i="7" s="1"/>
  <c r="G78" i="4"/>
  <c r="G50" i="4"/>
  <c r="I31" i="1"/>
  <c r="H22" i="1"/>
  <c r="G22" i="1"/>
  <c r="X22" i="1" s="1"/>
  <c r="P68" i="5"/>
  <c r="E43" i="7"/>
  <c r="F68" i="5"/>
  <c r="F64" i="7" s="1"/>
  <c r="N64" i="7" s="1"/>
  <c r="G22" i="4"/>
  <c r="O22" i="4" s="1"/>
  <c r="H32" i="4"/>
  <c r="P32" i="4" s="1"/>
  <c r="G32" i="4"/>
  <c r="O32" i="4" s="1"/>
  <c r="H22" i="4"/>
  <c r="P22" i="4" s="1"/>
  <c r="H50" i="1" l="1"/>
  <c r="Y22" i="1"/>
  <c r="G48" i="1"/>
  <c r="X48" i="1" s="1"/>
  <c r="X33" i="1"/>
  <c r="G50" i="1"/>
  <c r="I33" i="1"/>
  <c r="I41" i="1" s="1"/>
  <c r="I47" i="1" s="1"/>
  <c r="G48" i="5"/>
  <c r="Q48" i="5" s="1"/>
  <c r="G52" i="5"/>
  <c r="O78" i="4"/>
  <c r="H78" i="4"/>
  <c r="G81" i="4"/>
  <c r="O50" i="4"/>
  <c r="E66" i="7"/>
  <c r="M66" i="7" s="1"/>
  <c r="E65" i="7"/>
  <c r="E64" i="7"/>
  <c r="K64" i="7"/>
  <c r="G64" i="7"/>
  <c r="L43" i="7"/>
  <c r="F71" i="5"/>
  <c r="H70" i="5" s="1"/>
  <c r="P71" i="5"/>
  <c r="H33" i="4"/>
  <c r="P33" i="4" s="1"/>
  <c r="F65" i="7"/>
  <c r="N65" i="7" s="1"/>
  <c r="G33" i="4"/>
  <c r="E75" i="7"/>
  <c r="M75" i="7" s="1"/>
  <c r="Q52" i="5" l="1"/>
  <c r="G53" i="5"/>
  <c r="Q53" i="5" s="1"/>
  <c r="H34" i="4"/>
  <c r="P78" i="4"/>
  <c r="O81" i="4"/>
  <c r="H81" i="4"/>
  <c r="P81" i="4" s="1"/>
  <c r="O33" i="4"/>
  <c r="G65" i="7"/>
  <c r="H65" i="7" s="1"/>
  <c r="P65" i="7" s="1"/>
  <c r="O64" i="7"/>
  <c r="M65" i="7"/>
  <c r="H64" i="7"/>
  <c r="P64" i="7" s="1"/>
  <c r="M64" i="7"/>
  <c r="H68" i="5"/>
  <c r="F66" i="7"/>
  <c r="N66" i="7" s="1"/>
  <c r="R70" i="5"/>
  <c r="R68" i="5"/>
  <c r="G80" i="4" l="1"/>
  <c r="P34" i="4"/>
  <c r="G66" i="7"/>
  <c r="O65" i="7"/>
  <c r="G83" i="4" l="1"/>
  <c r="H80" i="4"/>
  <c r="O80" i="4"/>
  <c r="O83" i="4" s="1"/>
  <c r="O66" i="7"/>
  <c r="H66" i="7"/>
  <c r="P66" i="7" s="1"/>
  <c r="P80" i="4" l="1"/>
  <c r="P83" i="4" s="1"/>
  <c r="H83" i="4"/>
  <c r="E28" i="7" s="1"/>
  <c r="L28" i="7" l="1"/>
  <c r="E29" i="7"/>
  <c r="E33" i="7" l="1"/>
  <c r="L29" i="7"/>
  <c r="E46" i="7" l="1"/>
  <c r="L33" i="7"/>
  <c r="D72" i="7" l="1"/>
  <c r="L72" i="7" s="1"/>
  <c r="D69" i="7"/>
  <c r="L46" i="7"/>
  <c r="L69" i="7" s="1"/>
</calcChain>
</file>

<file path=xl/sharedStrings.xml><?xml version="1.0" encoding="utf-8"?>
<sst xmlns="http://schemas.openxmlformats.org/spreadsheetml/2006/main" count="386" uniqueCount="324">
  <si>
    <t>Matérias-primas,subsidiárias e de consumo</t>
  </si>
  <si>
    <t>Subprodutos,desperdicios,residuos</t>
  </si>
  <si>
    <t>Produtos acabados e intermédios</t>
  </si>
  <si>
    <t>Mercadorias</t>
  </si>
  <si>
    <t>Clientes c/c</t>
  </si>
  <si>
    <t>Clientes - Títulos a receber</t>
  </si>
  <si>
    <t>Clientes de cobrança duvidosa</t>
  </si>
  <si>
    <t>Adiamentos a fornecedores</t>
  </si>
  <si>
    <t>Estado e outros entes públicos</t>
  </si>
  <si>
    <t>Outros devedores</t>
  </si>
  <si>
    <t>ACTIVO</t>
  </si>
  <si>
    <t>Depósitos bancários e caixa:</t>
  </si>
  <si>
    <t>CAPITAL PRÓPRIO E PASSIVO</t>
  </si>
  <si>
    <t>Resultados transitados</t>
  </si>
  <si>
    <t>Reservas legais</t>
  </si>
  <si>
    <t>Empréstimos por obrigações</t>
  </si>
  <si>
    <t>Fornecedores c/c</t>
  </si>
  <si>
    <t>Fornecedores- Facturas em recepção</t>
  </si>
  <si>
    <t xml:space="preserve">Adiantamentos de clientes </t>
  </si>
  <si>
    <t>Outros credores</t>
  </si>
  <si>
    <t>Acréscimos de custos</t>
  </si>
  <si>
    <t>Proveitos diferidos</t>
  </si>
  <si>
    <t>Fornecedores - Títulos a pagar</t>
  </si>
  <si>
    <t>Amortizações</t>
  </si>
  <si>
    <t>Provisões</t>
  </si>
  <si>
    <t>Resultado líquido do exercício</t>
  </si>
  <si>
    <t>Vendas</t>
  </si>
  <si>
    <t>Variação da produção</t>
  </si>
  <si>
    <t>Trabalhos para a própria empresa</t>
  </si>
  <si>
    <t>(Euros)</t>
  </si>
  <si>
    <t>BALANÇO</t>
  </si>
  <si>
    <t>Necessidades cíclicas</t>
  </si>
  <si>
    <t>Total</t>
  </si>
  <si>
    <t>Recursos cíclicos</t>
  </si>
  <si>
    <t>Necessidades de Fundo de Maneio</t>
  </si>
  <si>
    <t>Var. Necessidades de Fundo de Maneio</t>
  </si>
  <si>
    <t>Investimento em Activo Fixo</t>
  </si>
  <si>
    <t>Imobilizado Corpóreo</t>
  </si>
  <si>
    <t>Imobilizado Incorpóreo</t>
  </si>
  <si>
    <t>Variação das provisões</t>
  </si>
  <si>
    <t>Resultados Operacionais</t>
  </si>
  <si>
    <t>FCF</t>
  </si>
  <si>
    <t>Amort.</t>
  </si>
  <si>
    <t>∆ Provisões</t>
  </si>
  <si>
    <t>∆ NFM</t>
  </si>
  <si>
    <t>Inv.Activo Fixo</t>
  </si>
  <si>
    <t>Prémio de Risco</t>
  </si>
  <si>
    <t>Empréstimos por obrigações(cp)</t>
  </si>
  <si>
    <t>Dívidas a instituições de crédito(cp)</t>
  </si>
  <si>
    <t>WACC</t>
  </si>
  <si>
    <t>g</t>
  </si>
  <si>
    <t>Spread</t>
  </si>
  <si>
    <t>RO-Imposto</t>
  </si>
  <si>
    <t>t</t>
  </si>
  <si>
    <t>Activos Extra-Exploração</t>
  </si>
  <si>
    <t>Variação das Necessidades de Fundo Maneio</t>
  </si>
  <si>
    <t>RO x (1-t)</t>
  </si>
  <si>
    <t xml:space="preserve">Imposto sobre o rendimento </t>
  </si>
  <si>
    <t>RO - Imposto pago</t>
  </si>
  <si>
    <t>Beta</t>
  </si>
  <si>
    <t>Ke</t>
  </si>
  <si>
    <t>Ke, Custo do Capital Próprio (método do CAPM)</t>
  </si>
  <si>
    <t>Kd,Custo do Capital Alheio</t>
  </si>
  <si>
    <t>Kd</t>
  </si>
  <si>
    <t xml:space="preserve">Taxa de Derrama </t>
  </si>
  <si>
    <t>Kd x (1-t)</t>
  </si>
  <si>
    <t>Estrutura Financeira</t>
  </si>
  <si>
    <t>Capitais Próprios</t>
  </si>
  <si>
    <t xml:space="preserve">Capitais Próprios </t>
  </si>
  <si>
    <t>Dívida Remunerada</t>
  </si>
  <si>
    <t>Logo</t>
  </si>
  <si>
    <t>E/ ( D+E)</t>
  </si>
  <si>
    <t>D/ (D+E)</t>
  </si>
  <si>
    <t>Comparação com a estrutura actual da empresa</t>
  </si>
  <si>
    <t xml:space="preserve"> Dívida remunerada</t>
  </si>
  <si>
    <t>Estrutura</t>
  </si>
  <si>
    <t>Kd (1-t)</t>
  </si>
  <si>
    <t>Determinação de g</t>
  </si>
  <si>
    <t xml:space="preserve">r- taxa de crescimento em perpetuidade </t>
  </si>
  <si>
    <t>Determinação do valor da empresa</t>
  </si>
  <si>
    <t>Dívida remunerada</t>
  </si>
  <si>
    <t>-</t>
  </si>
  <si>
    <t>+</t>
  </si>
  <si>
    <t>Inv. Financeiros</t>
  </si>
  <si>
    <t>Tít. Negociáveis</t>
  </si>
  <si>
    <t>Depósitos e Caixa</t>
  </si>
  <si>
    <t>Comparação com os múltiplos</t>
  </si>
  <si>
    <t>RO</t>
  </si>
  <si>
    <t>EBITDA</t>
  </si>
  <si>
    <t>Multiplicador</t>
  </si>
  <si>
    <t>Valor</t>
  </si>
  <si>
    <t>r</t>
  </si>
  <si>
    <t>Investimento em Activo Fixo Corrigido</t>
  </si>
  <si>
    <t xml:space="preserve"> Investimento em Activo Fixo </t>
  </si>
  <si>
    <t>Payback period alvo face a RO (1-t)</t>
  </si>
  <si>
    <t>Por hipótese pretende-se ter um período de recuperação máximo do investimento de 10 anos.</t>
  </si>
  <si>
    <t xml:space="preserve">Outros métodos de Avaliação </t>
  </si>
  <si>
    <t>Payback period face a RO (1-t) - anos</t>
  </si>
  <si>
    <t>Activos extra-exploração</t>
  </si>
  <si>
    <t xml:space="preserve">Valor empresa /Valor Negócio </t>
  </si>
  <si>
    <t>Financial Investments</t>
  </si>
  <si>
    <t>Goodwill</t>
  </si>
  <si>
    <t>Raw materials and consumables</t>
  </si>
  <si>
    <t>Subproducts, wastes, residuals</t>
  </si>
  <si>
    <t xml:space="preserve">Finished and intermediate goods </t>
  </si>
  <si>
    <t>Goods</t>
  </si>
  <si>
    <t>Clients c/c</t>
  </si>
  <si>
    <t>Clients - Securities receivable</t>
  </si>
  <si>
    <t>Doubtful debts</t>
  </si>
  <si>
    <t>Advances to suppliers</t>
  </si>
  <si>
    <t>State and other public entities</t>
  </si>
  <si>
    <t>Cash and cash equivalents</t>
  </si>
  <si>
    <t>Deferred Costs</t>
  </si>
  <si>
    <t>Suppliers c/c</t>
  </si>
  <si>
    <t>Suppliers: invoices in reception</t>
  </si>
  <si>
    <t>Suppliers - accounts payable</t>
  </si>
  <si>
    <t>Advances from clients</t>
  </si>
  <si>
    <t>Deferred incomes</t>
  </si>
  <si>
    <t>Working Capital Needs</t>
  </si>
  <si>
    <t>Var. Working Capital Needs</t>
  </si>
  <si>
    <t>Cyclical needs</t>
  </si>
  <si>
    <t>Cyclical resources</t>
  </si>
  <si>
    <t>Amortization</t>
  </si>
  <si>
    <t>Investment in fixed assets</t>
  </si>
  <si>
    <t>Tangible Assets</t>
  </si>
  <si>
    <t>Intangible Assets</t>
  </si>
  <si>
    <t xml:space="preserve"> Investiment in fixed assets</t>
  </si>
  <si>
    <t>Variation of provisions</t>
  </si>
  <si>
    <t>Operating Results</t>
  </si>
  <si>
    <t>Tax</t>
  </si>
  <si>
    <t>OR - paid tax</t>
  </si>
  <si>
    <t>OR - tax</t>
  </si>
  <si>
    <t>∆ Provision</t>
  </si>
  <si>
    <t>∆ WCN</t>
  </si>
  <si>
    <t>Inv.Fixed assets</t>
  </si>
  <si>
    <t>Provision</t>
  </si>
  <si>
    <t>Sales</t>
  </si>
  <si>
    <t>Ke, Equity cost (CAPM method)</t>
  </si>
  <si>
    <t>Kd, Debt Cost</t>
  </si>
  <si>
    <t>Rf - Tresury Bonds with 10 years maturity</t>
  </si>
  <si>
    <t>Risk Premium</t>
  </si>
  <si>
    <t>Rf - Taxa de rendibilidade das OT 10 anos</t>
  </si>
  <si>
    <t>Taxa de IRC no final de 2010</t>
  </si>
  <si>
    <t>Financial Structure</t>
  </si>
  <si>
    <t>Equity</t>
  </si>
  <si>
    <t>Bearing debt</t>
  </si>
  <si>
    <t>Therefore</t>
  </si>
  <si>
    <t>Comparison with the current structure of the company</t>
  </si>
  <si>
    <t>Bond loans</t>
  </si>
  <si>
    <t>Bank debts</t>
  </si>
  <si>
    <t>Structure</t>
  </si>
  <si>
    <t>Bearing Debt</t>
  </si>
  <si>
    <t>Bond loans (equity)</t>
  </si>
  <si>
    <t>Bank debts (equity)</t>
  </si>
  <si>
    <t>Determining g</t>
  </si>
  <si>
    <t>π- taxa de inflação no ano de 2010</t>
  </si>
  <si>
    <t>π- inflation rate in 2010</t>
  </si>
  <si>
    <t>r- growth rate in perpetuity</t>
  </si>
  <si>
    <t>Determining Enterprise Value</t>
  </si>
  <si>
    <t>Enterprise Value</t>
  </si>
  <si>
    <t>Equity Value</t>
  </si>
  <si>
    <t>Multiple Comparison</t>
  </si>
  <si>
    <t>OR</t>
  </si>
  <si>
    <t>Enterprise Value/Business Value</t>
  </si>
  <si>
    <t>Payback period compared with OR (1-t) - years</t>
  </si>
  <si>
    <t>Payback period compared with OR (1-t)</t>
  </si>
  <si>
    <t>As hypothesis it is intended to have a payback period no more than 10 years.</t>
  </si>
  <si>
    <t>Negotiable securities</t>
  </si>
  <si>
    <t>Multiple</t>
  </si>
  <si>
    <t>Value</t>
  </si>
  <si>
    <t>OR x (1-t)</t>
  </si>
  <si>
    <t>Inventários</t>
  </si>
  <si>
    <t>Suprimentos</t>
  </si>
  <si>
    <t>Outras contas a receber</t>
  </si>
  <si>
    <t xml:space="preserve">Diferimentos </t>
  </si>
  <si>
    <t xml:space="preserve">Activo Corrente </t>
  </si>
  <si>
    <t>Activo não corrennte</t>
  </si>
  <si>
    <t xml:space="preserve">Impostos por activos diferidos </t>
  </si>
  <si>
    <t>Capital Prórpio</t>
  </si>
  <si>
    <t xml:space="preserve">Capital Social </t>
  </si>
  <si>
    <t>Ajustamentos activos financeiros</t>
  </si>
  <si>
    <t>Oiutras variações Capital Próprio</t>
  </si>
  <si>
    <t>Total Capital Próprio</t>
  </si>
  <si>
    <t xml:space="preserve">Passivo </t>
  </si>
  <si>
    <t>Passivo não corrente</t>
  </si>
  <si>
    <t>Passivo corrente</t>
  </si>
  <si>
    <t>Financiamentos obtidos</t>
  </si>
  <si>
    <t>Pensões e outros benefícios dos trabalhadores</t>
  </si>
  <si>
    <t xml:space="preserve">Impostos  diferidos </t>
  </si>
  <si>
    <t>Outros passivos não correntes</t>
  </si>
  <si>
    <t>Empréstimos obtidos</t>
  </si>
  <si>
    <t>Outras contas a pagar</t>
  </si>
  <si>
    <t>TOTAL PASSIVO</t>
  </si>
  <si>
    <t>TOTAL ACTIVO</t>
  </si>
  <si>
    <t>TOTAL CAPITAL PRÓPRIO  E PASSIVO</t>
  </si>
  <si>
    <t>Sub-total</t>
  </si>
  <si>
    <t xml:space="preserve">Demosntração dos Resultados </t>
  </si>
  <si>
    <t>Vendas e Prestações de Serviços</t>
  </si>
  <si>
    <t>Subsidios</t>
  </si>
  <si>
    <t xml:space="preserve">Ganhos ou perdas imputados de subsidiárias, associadas e empreendimentos conjuntos </t>
  </si>
  <si>
    <t xml:space="preserve">Custo das Mercadorias Vendidas </t>
  </si>
  <si>
    <t>Custo daMatérias Consumidas</t>
  </si>
  <si>
    <t>Custos com pessoal</t>
  </si>
  <si>
    <t xml:space="preserve">Perdas por imparidade </t>
  </si>
  <si>
    <t>Imparidades por contas a receber</t>
  </si>
  <si>
    <t xml:space="preserve">Outros rendimentos e ganhos </t>
  </si>
  <si>
    <t>Outros gastos e perdas</t>
  </si>
  <si>
    <t xml:space="preserve">Resultado antes de depriciações, gastos de financiamento e impostos (EBITDA) </t>
  </si>
  <si>
    <t>Ganhos / reversões de depreciação e de amortização</t>
  </si>
  <si>
    <t>Imparidade de activos depriciaveis / amortizáveis (perdas / reversões)</t>
  </si>
  <si>
    <t>RESULTADO OPERACIONAL (Antes de gastos de financiamento  e impostos)</t>
  </si>
  <si>
    <t>Juros e rendimentos similares obtidos</t>
  </si>
  <si>
    <t xml:space="preserve">Juros e gastos similares suportados </t>
  </si>
  <si>
    <t>RESULTALDO ANTES DE IMPOSTO</t>
  </si>
  <si>
    <t xml:space="preserve">RESULTADO LÍQUIDO </t>
  </si>
  <si>
    <t>Taxa de imposto (IRC+Derrama)</t>
  </si>
  <si>
    <t>Fornecedores</t>
  </si>
  <si>
    <t xml:space="preserve">Euribor a 12 meses </t>
  </si>
  <si>
    <t>German bounds</t>
  </si>
  <si>
    <t>Dívidas a instituições de crédito (LP)</t>
  </si>
  <si>
    <t xml:space="preserve">Estrutura alvo </t>
  </si>
  <si>
    <t>Cap. Próprio</t>
  </si>
  <si>
    <t>Div. Remunerada</t>
  </si>
  <si>
    <r>
      <t>Rácio EBITDA Resultante = Valor Capitais Próprios / Valor EBITDA (</t>
    </r>
    <r>
      <rPr>
        <b/>
        <sz val="12"/>
        <rFont val="Calibri"/>
        <family val="2"/>
        <scheme val="minor"/>
      </rPr>
      <t>aplicando o método do DCF</t>
    </r>
    <r>
      <rPr>
        <sz val="12"/>
        <rFont val="Calibri"/>
        <family val="2"/>
        <scheme val="minor"/>
      </rPr>
      <t>)</t>
    </r>
  </si>
  <si>
    <r>
      <t>Resulting EBITDA Ratio = Equity value / EBITDA value (</t>
    </r>
    <r>
      <rPr>
        <b/>
        <sz val="12"/>
        <rFont val="Calibri"/>
        <family val="2"/>
        <scheme val="minor"/>
      </rPr>
      <t>using DCF method</t>
    </r>
    <r>
      <rPr>
        <sz val="12"/>
        <rFont val="Calibri"/>
        <family val="2"/>
        <scheme val="minor"/>
      </rPr>
      <t>)</t>
    </r>
  </si>
  <si>
    <r>
      <t>FCF</t>
    </r>
    <r>
      <rPr>
        <vertAlign val="subscript"/>
        <sz val="12"/>
        <rFont val="Calibri"/>
        <family val="2"/>
        <scheme val="minor"/>
      </rPr>
      <t>2010</t>
    </r>
  </si>
  <si>
    <r>
      <t>FCF</t>
    </r>
    <r>
      <rPr>
        <vertAlign val="subscript"/>
        <sz val="12"/>
        <rFont val="Calibri"/>
        <family val="2"/>
        <scheme val="minor"/>
      </rPr>
      <t xml:space="preserve">2011 </t>
    </r>
    <r>
      <rPr>
        <sz val="12"/>
        <rFont val="Calibri"/>
        <family val="2"/>
        <scheme val="minor"/>
      </rPr>
      <t>(1+g)</t>
    </r>
  </si>
  <si>
    <t>Valor da empresa (Euros)</t>
  </si>
  <si>
    <t>Valor dos Capitais Próprios (Euros)</t>
  </si>
  <si>
    <t>TOTAL</t>
  </si>
  <si>
    <t xml:space="preserve">Valor Capitais Próprios </t>
  </si>
  <si>
    <t xml:space="preserve">Variação </t>
  </si>
  <si>
    <t xml:space="preserve">Provisões do exercício </t>
  </si>
  <si>
    <t xml:space="preserve">Variation </t>
  </si>
  <si>
    <t>FCF normalizado</t>
  </si>
  <si>
    <t xml:space="preserve">Amortizações do exercicio + Imparidade de activos </t>
  </si>
  <si>
    <t>Balance sheet</t>
  </si>
  <si>
    <t>Non-current assets</t>
  </si>
  <si>
    <t xml:space="preserve">Activos fixos tangiveis </t>
  </si>
  <si>
    <t>Activos intangiveis</t>
  </si>
  <si>
    <t xml:space="preserve">Activos intangiveis </t>
  </si>
  <si>
    <t xml:space="preserve">Participações financeiras - método equivalência patrimonial </t>
  </si>
  <si>
    <t>Intangible assets</t>
  </si>
  <si>
    <t>Investment in subs and associates - Equity method</t>
  </si>
  <si>
    <t>Deferred tax assets</t>
  </si>
  <si>
    <t>Current assets</t>
  </si>
  <si>
    <t>Inventories</t>
  </si>
  <si>
    <t>Accounts receivable</t>
  </si>
  <si>
    <t xml:space="preserve">Advances to suppliers </t>
  </si>
  <si>
    <t>Shareholders</t>
  </si>
  <si>
    <t>Deferred assets</t>
  </si>
  <si>
    <t>TOTAL ASSETS</t>
  </si>
  <si>
    <t>Share capital</t>
  </si>
  <si>
    <t xml:space="preserve">Legal reserves </t>
  </si>
  <si>
    <t>Retained earnings</t>
  </si>
  <si>
    <t>Adjustments to financial assets</t>
  </si>
  <si>
    <t>Other changes in equity</t>
  </si>
  <si>
    <t>Net profit of the year</t>
  </si>
  <si>
    <t xml:space="preserve">Provisions </t>
  </si>
  <si>
    <t>Interest-bearing liabilities</t>
  </si>
  <si>
    <t>Pensions and other post-employment benefits</t>
  </si>
  <si>
    <t xml:space="preserve">Deferred tax liabilities </t>
  </si>
  <si>
    <t>Other non-current liabilities</t>
  </si>
  <si>
    <t>Non current liabilities</t>
  </si>
  <si>
    <t>Current liabilities</t>
  </si>
  <si>
    <t>Accounts payable</t>
  </si>
  <si>
    <t>Other current liabilities</t>
  </si>
  <si>
    <t>Total liabilities</t>
  </si>
  <si>
    <t>Total equity and  liabilities</t>
  </si>
  <si>
    <t>Sales and services rendered</t>
  </si>
  <si>
    <t>Gains / (losses) of subsidiaries, associates and joint ventures</t>
  </si>
  <si>
    <t>Own work capitalised</t>
  </si>
  <si>
    <t>Cost of inventory sold and consumed</t>
  </si>
  <si>
    <t>Cost of materials and services consumed</t>
  </si>
  <si>
    <t>Payroll costs</t>
  </si>
  <si>
    <t>Inventory impairment</t>
  </si>
  <si>
    <t xml:space="preserve">Other operating income </t>
  </si>
  <si>
    <t>Other costs and losses</t>
  </si>
  <si>
    <t>Interest and similar income</t>
  </si>
  <si>
    <t>Interest and similar expenses</t>
  </si>
  <si>
    <t>Net profit for the year</t>
  </si>
  <si>
    <t>Property, plant and equipment</t>
  </si>
  <si>
    <t>Other current receivables</t>
  </si>
  <si>
    <t>Cash and cash quivalents</t>
  </si>
  <si>
    <t>ASSETS</t>
  </si>
  <si>
    <t>EQUITY AND LIABILITIES</t>
  </si>
  <si>
    <t xml:space="preserve">Equity </t>
  </si>
  <si>
    <t xml:space="preserve">LiabilitIes </t>
  </si>
  <si>
    <t>Government grants</t>
  </si>
  <si>
    <t>Variation in production</t>
  </si>
  <si>
    <t>Income tax</t>
  </si>
  <si>
    <t>Depreciations</t>
  </si>
  <si>
    <t>depreciation of the year</t>
  </si>
  <si>
    <t>Tax rate</t>
  </si>
  <si>
    <t>Depreciation</t>
  </si>
  <si>
    <t>Tax rate at 2010</t>
  </si>
  <si>
    <t>Other curent liabilities</t>
  </si>
  <si>
    <t>Municipality Tax rate</t>
  </si>
  <si>
    <t>Euribor  12 months</t>
  </si>
  <si>
    <t>Other Valuation Methods</t>
  </si>
  <si>
    <t>Extra-operation Assets (Surplus assets)</t>
  </si>
  <si>
    <t xml:space="preserve">Extra-operation Assets (surplus assets) </t>
  </si>
  <si>
    <t xml:space="preserve">Important  notice </t>
  </si>
  <si>
    <t xml:space="preserve">Total EQUITY </t>
  </si>
  <si>
    <t>Income Statement (by nature)</t>
  </si>
  <si>
    <t xml:space="preserve">Investiment in fixed assets adjusted </t>
  </si>
  <si>
    <t>Variation in Working Capital Needs</t>
  </si>
  <si>
    <t>Financial Model for valuation purposes - Simple version</t>
  </si>
  <si>
    <t>This financial model is only for academic purposes. It is presented in a very summarized version</t>
  </si>
  <si>
    <t>This model should not be taken into account as a basis for financial decisions concerning the sale or acquisition of PORTUCEL-SOPORCEL stocks.</t>
  </si>
  <si>
    <t>Input cells</t>
  </si>
  <si>
    <t>Demonstração dos Resultados (por naturezas)</t>
  </si>
  <si>
    <r>
      <rPr>
        <b/>
        <sz val="8"/>
        <rFont val="Arial"/>
        <family val="2"/>
      </rPr>
      <t>Course:</t>
    </r>
    <r>
      <rPr>
        <sz val="8.1999999999999993"/>
        <rFont val="Arial"/>
        <family val="2"/>
      </rPr>
      <t xml:space="preserve"> Mergers &amp; Aquisitions / Financial Modelling I / Financial Modelling II</t>
    </r>
  </si>
  <si>
    <r>
      <rPr>
        <b/>
        <sz val="8"/>
        <rFont val="Arial"/>
        <family val="2"/>
      </rPr>
      <t xml:space="preserve">Lecturer: </t>
    </r>
    <r>
      <rPr>
        <sz val="8.1999999999999993"/>
        <rFont val="Arial"/>
        <family val="2"/>
      </rPr>
      <t xml:space="preserve">Telmo Francisco Vieira </t>
    </r>
  </si>
  <si>
    <t>The results and conclusions of the financial model cannot have more quality than the assumptions in which it is based.</t>
  </si>
  <si>
    <t>Operational results (profits before financial expenses and taxes)</t>
  </si>
  <si>
    <t>Profit before taxes</t>
  </si>
  <si>
    <t>Accounts receivable impairment (expenses)/reversals)</t>
  </si>
  <si>
    <t>Provisions (increases/decreases)</t>
  </si>
  <si>
    <t>Profit before depreciation and amortization, financial expenses and taxes</t>
  </si>
  <si>
    <t>(Expenses) / reversals of depreciation and amortization</t>
  </si>
  <si>
    <t>Impairment of depreciable / amortizable investments (Expenses / reversals)</t>
  </si>
  <si>
    <t>Normalized FCF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</si>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</sst>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indexed="4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4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8.1999999999999993"/>
      <name val="Arial"/>
      <family val="2"/>
    </font>
    <font>
      <sz val="14"/>
      <color rgb="FF222222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66FF"/>
        <bgColor indexed="64"/>
      </patternFill>
    </fill>
  </fills>
  <borders count="5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3" fillId="2" borderId="0" xfId="0" applyFont="1" applyFill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Fill="1"/>
    <xf numFmtId="3" fontId="3" fillId="0" borderId="0" xfId="0" applyNumberFormat="1" applyFont="1"/>
    <xf numFmtId="3" fontId="3" fillId="0" borderId="5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36" xfId="0" applyFont="1" applyFill="1" applyBorder="1" applyAlignment="1"/>
    <xf numFmtId="0" fontId="3" fillId="0" borderId="26" xfId="0" applyFont="1" applyFill="1" applyBorder="1"/>
    <xf numFmtId="0" fontId="3" fillId="10" borderId="40" xfId="0" applyFont="1" applyFill="1" applyBorder="1"/>
    <xf numFmtId="3" fontId="3" fillId="10" borderId="42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4" fillId="0" borderId="38" xfId="0" applyFont="1" applyFill="1" applyBorder="1" applyAlignment="1">
      <alignment horizontal="center"/>
    </xf>
    <xf numFmtId="3" fontId="4" fillId="0" borderId="39" xfId="0" applyNumberFormat="1" applyFont="1" applyFill="1" applyBorder="1" applyAlignment="1">
      <alignment horizontal="center"/>
    </xf>
    <xf numFmtId="3" fontId="4" fillId="9" borderId="7" xfId="0" applyNumberFormat="1" applyFont="1" applyFill="1" applyBorder="1" applyAlignment="1">
      <alignment horizontal="center"/>
    </xf>
    <xf numFmtId="3" fontId="4" fillId="9" borderId="5" xfId="0" applyNumberFormat="1" applyFont="1" applyFill="1" applyBorder="1" applyAlignment="1">
      <alignment horizontal="center"/>
    </xf>
    <xf numFmtId="3" fontId="4" fillId="7" borderId="5" xfId="0" applyNumberFormat="1" applyFont="1" applyFill="1" applyBorder="1" applyAlignment="1">
      <alignment horizontal="center"/>
    </xf>
    <xf numFmtId="0" fontId="3" fillId="10" borderId="28" xfId="0" applyFont="1" applyFill="1" applyBorder="1"/>
    <xf numFmtId="3" fontId="3" fillId="10" borderId="25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3" fontId="4" fillId="7" borderId="12" xfId="0" applyNumberFormat="1" applyFont="1" applyFill="1" applyBorder="1" applyAlignment="1">
      <alignment horizontal="center"/>
    </xf>
    <xf numFmtId="3" fontId="4" fillId="7" borderId="19" xfId="0" applyNumberFormat="1" applyFont="1" applyFill="1" applyBorder="1" applyAlignment="1">
      <alignment horizontal="center"/>
    </xf>
    <xf numFmtId="3" fontId="4" fillId="7" borderId="7" xfId="0" applyNumberFormat="1" applyFont="1" applyFill="1" applyBorder="1" applyAlignment="1">
      <alignment horizontal="center"/>
    </xf>
    <xf numFmtId="3" fontId="4" fillId="9" borderId="45" xfId="0" applyNumberFormat="1" applyFont="1" applyFill="1" applyBorder="1" applyAlignment="1">
      <alignment horizontal="center"/>
    </xf>
    <xf numFmtId="3" fontId="4" fillId="9" borderId="46" xfId="0" applyNumberFormat="1" applyFont="1" applyFill="1" applyBorder="1" applyAlignment="1">
      <alignment horizontal="center"/>
    </xf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4" fontId="4" fillId="0" borderId="0" xfId="0" applyNumberFormat="1" applyFont="1" applyFill="1"/>
    <xf numFmtId="4" fontId="4" fillId="2" borderId="0" xfId="0" applyNumberFormat="1" applyFont="1" applyFill="1"/>
    <xf numFmtId="0" fontId="10" fillId="0" borderId="0" xfId="0" applyFont="1"/>
    <xf numFmtId="0" fontId="3" fillId="0" borderId="0" xfId="0" applyFont="1" applyAlignment="1"/>
    <xf numFmtId="0" fontId="4" fillId="2" borderId="0" xfId="0" applyFont="1" applyFill="1"/>
    <xf numFmtId="4" fontId="8" fillId="2" borderId="0" xfId="0" applyNumberFormat="1" applyFont="1" applyFill="1"/>
    <xf numFmtId="0" fontId="9" fillId="2" borderId="0" xfId="0" applyFont="1" applyFill="1"/>
    <xf numFmtId="0" fontId="3" fillId="0" borderId="9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4" fillId="10" borderId="40" xfId="0" applyFont="1" applyFill="1" applyBorder="1" applyAlignment="1">
      <alignment horizontal="left"/>
    </xf>
    <xf numFmtId="0" fontId="4" fillId="10" borderId="45" xfId="0" applyFont="1" applyFill="1" applyBorder="1" applyAlignment="1">
      <alignment horizontal="center"/>
    </xf>
    <xf numFmtId="4" fontId="4" fillId="10" borderId="46" xfId="0" applyNumberFormat="1" applyFont="1" applyFill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5" fillId="0" borderId="48" xfId="0" applyNumberFormat="1" applyFont="1" applyBorder="1" applyAlignment="1">
      <alignment horizontal="center"/>
    </xf>
    <xf numFmtId="4" fontId="6" fillId="0" borderId="48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1" fillId="0" borderId="0" xfId="0" applyFont="1"/>
    <xf numFmtId="0" fontId="12" fillId="0" borderId="45" xfId="0" applyFont="1" applyBorder="1"/>
    <xf numFmtId="0" fontId="12" fillId="0" borderId="46" xfId="0" applyFont="1" applyBorder="1"/>
    <xf numFmtId="0" fontId="11" fillId="0" borderId="0" xfId="0" applyFont="1" applyBorder="1"/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2" fillId="10" borderId="45" xfId="0" applyFont="1" applyFill="1" applyBorder="1"/>
    <xf numFmtId="0" fontId="12" fillId="10" borderId="46" xfId="0" applyFont="1" applyFill="1" applyBorder="1"/>
    <xf numFmtId="3" fontId="12" fillId="10" borderId="47" xfId="0" applyNumberFormat="1" applyFont="1" applyFill="1" applyBorder="1" applyAlignment="1">
      <alignment horizontal="center"/>
    </xf>
    <xf numFmtId="3" fontId="12" fillId="10" borderId="46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4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2" fillId="10" borderId="40" xfId="0" applyFont="1" applyFill="1" applyBorder="1" applyAlignment="1">
      <alignment vertical="center"/>
    </xf>
    <xf numFmtId="3" fontId="3" fillId="11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3" fillId="8" borderId="0" xfId="0" applyFont="1" applyFill="1"/>
    <xf numFmtId="4" fontId="4" fillId="8" borderId="0" xfId="0" applyNumberFormat="1" applyFont="1" applyFill="1"/>
    <xf numFmtId="0" fontId="13" fillId="0" borderId="0" xfId="0" applyFont="1" applyFill="1"/>
    <xf numFmtId="164" fontId="3" fillId="0" borderId="0" xfId="1" applyNumberFormat="1" applyFont="1" applyFill="1"/>
    <xf numFmtId="0" fontId="5" fillId="0" borderId="0" xfId="0" applyFont="1"/>
    <xf numFmtId="0" fontId="5" fillId="3" borderId="0" xfId="0" applyFont="1" applyFill="1"/>
    <xf numFmtId="164" fontId="3" fillId="0" borderId="0" xfId="0" applyNumberFormat="1" applyFont="1" applyFill="1"/>
    <xf numFmtId="0" fontId="4" fillId="0" borderId="0" xfId="0" applyFont="1" applyFill="1" applyAlignment="1"/>
    <xf numFmtId="0" fontId="4" fillId="2" borderId="0" xfId="0" applyFont="1" applyFill="1" applyAlignment="1"/>
    <xf numFmtId="10" fontId="4" fillId="2" borderId="0" xfId="0" applyNumberFormat="1" applyFont="1" applyFill="1"/>
    <xf numFmtId="0" fontId="5" fillId="0" borderId="0" xfId="0" applyFont="1" applyFill="1"/>
    <xf numFmtId="164" fontId="5" fillId="0" borderId="0" xfId="1" applyNumberFormat="1" applyFont="1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0" fontId="4" fillId="0" borderId="0" xfId="0" applyFont="1" applyFill="1" applyAlignment="1">
      <alignment horizontal="right"/>
    </xf>
    <xf numFmtId="164" fontId="4" fillId="0" borderId="0" xfId="0" applyNumberFormat="1" applyFont="1" applyFill="1"/>
    <xf numFmtId="10" fontId="4" fillId="0" borderId="0" xfId="0" applyNumberFormat="1" applyFont="1" applyFill="1"/>
    <xf numFmtId="0" fontId="4" fillId="0" borderId="0" xfId="0" applyFont="1" applyFill="1"/>
    <xf numFmtId="0" fontId="3" fillId="0" borderId="2" xfId="0" applyFont="1" applyFill="1" applyBorder="1"/>
    <xf numFmtId="0" fontId="4" fillId="0" borderId="2" xfId="0" applyFont="1" applyFill="1" applyBorder="1" applyAlignment="1">
      <alignment horizontal="right"/>
    </xf>
    <xf numFmtId="164" fontId="4" fillId="0" borderId="2" xfId="0" applyNumberFormat="1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Fill="1" applyBorder="1"/>
    <xf numFmtId="0" fontId="8" fillId="2" borderId="0" xfId="0" applyFont="1" applyFill="1"/>
    <xf numFmtId="10" fontId="3" fillId="0" borderId="0" xfId="0" applyNumberFormat="1" applyFont="1"/>
    <xf numFmtId="10" fontId="4" fillId="2" borderId="0" xfId="0" applyNumberFormat="1" applyFont="1" applyFill="1" applyAlignment="1">
      <alignment horizontal="right"/>
    </xf>
    <xf numFmtId="10" fontId="3" fillId="0" borderId="0" xfId="0" applyNumberFormat="1" applyFont="1" applyFill="1"/>
    <xf numFmtId="9" fontId="3" fillId="0" borderId="0" xfId="1" applyFont="1" applyFill="1"/>
    <xf numFmtId="3" fontId="4" fillId="0" borderId="0" xfId="0" applyNumberFormat="1" applyFont="1" applyFill="1"/>
    <xf numFmtId="3" fontId="3" fillId="12" borderId="0" xfId="0" applyNumberFormat="1" applyFont="1" applyFill="1"/>
    <xf numFmtId="164" fontId="4" fillId="12" borderId="0" xfId="0" applyNumberFormat="1" applyFont="1" applyFill="1"/>
    <xf numFmtId="9" fontId="3" fillId="12" borderId="0" xfId="1" applyFont="1" applyFill="1"/>
    <xf numFmtId="164" fontId="3" fillId="12" borderId="0" xfId="0" applyNumberFormat="1" applyFont="1" applyFill="1"/>
    <xf numFmtId="164" fontId="5" fillId="12" borderId="0" xfId="1" applyNumberFormat="1" applyFont="1" applyFill="1"/>
    <xf numFmtId="10" fontId="3" fillId="12" borderId="0" xfId="0" applyNumberFormat="1" applyFont="1" applyFill="1"/>
    <xf numFmtId="0" fontId="3" fillId="12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/>
    <xf numFmtId="0" fontId="3" fillId="13" borderId="0" xfId="0" applyFont="1" applyFill="1"/>
    <xf numFmtId="0" fontId="4" fillId="13" borderId="0" xfId="0" applyFont="1" applyFill="1" applyAlignment="1"/>
    <xf numFmtId="0" fontId="3" fillId="11" borderId="0" xfId="0" applyFont="1" applyFill="1"/>
    <xf numFmtId="0" fontId="4" fillId="11" borderId="0" xfId="0" applyFont="1" applyFill="1" applyAlignment="1">
      <alignment horizontal="right"/>
    </xf>
    <xf numFmtId="164" fontId="4" fillId="11" borderId="0" xfId="0" applyNumberFormat="1" applyFont="1" applyFill="1"/>
    <xf numFmtId="0" fontId="4" fillId="11" borderId="0" xfId="0" applyFont="1" applyFill="1" applyAlignment="1">
      <alignment horizontal="center"/>
    </xf>
    <xf numFmtId="4" fontId="3" fillId="11" borderId="0" xfId="0" applyNumberFormat="1" applyFont="1" applyFill="1"/>
    <xf numFmtId="0" fontId="3" fillId="11" borderId="17" xfId="0" applyFont="1" applyFill="1" applyBorder="1" applyAlignment="1"/>
    <xf numFmtId="0" fontId="3" fillId="11" borderId="23" xfId="0" applyFont="1" applyFill="1" applyBorder="1" applyAlignment="1"/>
    <xf numFmtId="0" fontId="3" fillId="11" borderId="24" xfId="0" applyFont="1" applyFill="1" applyBorder="1" applyAlignment="1"/>
    <xf numFmtId="0" fontId="3" fillId="11" borderId="0" xfId="0" applyFont="1" applyFill="1" applyAlignment="1"/>
    <xf numFmtId="0" fontId="4" fillId="11" borderId="0" xfId="0" applyFont="1" applyFill="1" applyBorder="1" applyAlignment="1"/>
    <xf numFmtId="3" fontId="4" fillId="11" borderId="0" xfId="0" applyNumberFormat="1" applyFont="1" applyFill="1" applyAlignment="1">
      <alignment horizontal="center"/>
    </xf>
    <xf numFmtId="4" fontId="4" fillId="11" borderId="0" xfId="0" applyNumberFormat="1" applyFont="1" applyFill="1"/>
    <xf numFmtId="10" fontId="4" fillId="11" borderId="0" xfId="1" applyNumberFormat="1" applyFont="1" applyFill="1"/>
    <xf numFmtId="0" fontId="4" fillId="11" borderId="0" xfId="0" applyFont="1" applyFill="1"/>
    <xf numFmtId="0" fontId="16" fillId="0" borderId="0" xfId="0" applyFont="1"/>
    <xf numFmtId="164" fontId="16" fillId="6" borderId="0" xfId="1" applyNumberFormat="1" applyFont="1" applyFill="1"/>
    <xf numFmtId="0" fontId="16" fillId="0" borderId="0" xfId="0" applyFont="1" applyFill="1"/>
    <xf numFmtId="164" fontId="16" fillId="0" borderId="0" xfId="1" applyNumberFormat="1" applyFont="1" applyFill="1"/>
    <xf numFmtId="10" fontId="14" fillId="6" borderId="0" xfId="0" applyNumberFormat="1" applyFont="1" applyFill="1"/>
    <xf numFmtId="10" fontId="16" fillId="0" borderId="0" xfId="1" applyNumberFormat="1" applyFont="1" applyFill="1"/>
    <xf numFmtId="0" fontId="14" fillId="2" borderId="0" xfId="0" applyFont="1" applyFill="1" applyAlignment="1">
      <alignment horizontal="right"/>
    </xf>
    <xf numFmtId="164" fontId="14" fillId="6" borderId="0" xfId="1" applyNumberFormat="1" applyFont="1" applyFill="1"/>
    <xf numFmtId="10" fontId="16" fillId="0" borderId="0" xfId="0" applyNumberFormat="1" applyFont="1"/>
    <xf numFmtId="0" fontId="16" fillId="0" borderId="0" xfId="0" applyFont="1" applyAlignment="1">
      <alignment horizontal="right"/>
    </xf>
    <xf numFmtId="0" fontId="14" fillId="0" borderId="0" xfId="0" applyFont="1"/>
    <xf numFmtId="4" fontId="16" fillId="0" borderId="0" xfId="0" applyNumberFormat="1" applyFont="1"/>
    <xf numFmtId="0" fontId="16" fillId="5" borderId="0" xfId="0" applyFont="1" applyFill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165" fontId="14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6" fillId="0" borderId="0" xfId="0" applyNumberFormat="1" applyFont="1"/>
    <xf numFmtId="0" fontId="16" fillId="0" borderId="8" xfId="0" applyFont="1" applyBorder="1"/>
    <xf numFmtId="0" fontId="16" fillId="0" borderId="9" xfId="0" applyFont="1" applyBorder="1"/>
    <xf numFmtId="0" fontId="16" fillId="0" borderId="4" xfId="0" applyFont="1" applyBorder="1"/>
    <xf numFmtId="0" fontId="19" fillId="15" borderId="0" xfId="0" applyFont="1" applyFill="1"/>
    <xf numFmtId="3" fontId="19" fillId="15" borderId="0" xfId="0" applyNumberFormat="1" applyFont="1" applyFill="1"/>
    <xf numFmtId="0" fontId="19" fillId="16" borderId="0" xfId="0" applyFont="1" applyFill="1"/>
    <xf numFmtId="3" fontId="19" fillId="16" borderId="0" xfId="0" applyNumberFormat="1" applyFont="1" applyFill="1"/>
    <xf numFmtId="10" fontId="14" fillId="0" borderId="0" xfId="0" applyNumberFormat="1" applyFont="1" applyFill="1"/>
    <xf numFmtId="164" fontId="14" fillId="0" borderId="0" xfId="1" applyNumberFormat="1" applyFont="1" applyFill="1"/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2" borderId="0" xfId="0" applyFont="1" applyFill="1" applyAlignment="1">
      <alignment wrapText="1"/>
    </xf>
    <xf numFmtId="0" fontId="16" fillId="6" borderId="0" xfId="0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16" fillId="0" borderId="5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6" fillId="0" borderId="48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4" fontId="4" fillId="10" borderId="47" xfId="0" applyNumberFormat="1" applyFont="1" applyFill="1" applyBorder="1" applyAlignment="1">
      <alignment horizontal="center"/>
    </xf>
    <xf numFmtId="3" fontId="3" fillId="12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17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2" borderId="0" xfId="0" applyFont="1" applyFill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3" fontId="3" fillId="12" borderId="5" xfId="0" applyNumberFormat="1" applyFont="1" applyFill="1" applyBorder="1" applyAlignment="1">
      <alignment horizontal="center"/>
    </xf>
    <xf numFmtId="3" fontId="3" fillId="12" borderId="33" xfId="0" applyNumberFormat="1" applyFont="1" applyFill="1" applyBorder="1" applyAlignment="1">
      <alignment horizontal="center"/>
    </xf>
    <xf numFmtId="3" fontId="11" fillId="12" borderId="48" xfId="0" applyNumberFormat="1" applyFont="1" applyFill="1" applyBorder="1" applyAlignment="1">
      <alignment horizontal="center"/>
    </xf>
    <xf numFmtId="3" fontId="11" fillId="12" borderId="12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0" fillId="0" borderId="0" xfId="0" applyFont="1"/>
    <xf numFmtId="0" fontId="3" fillId="0" borderId="9" xfId="0" applyFont="1" applyFill="1" applyBorder="1" applyAlignment="1">
      <alignment horizontal="left"/>
    </xf>
    <xf numFmtId="3" fontId="3" fillId="0" borderId="33" xfId="0" applyNumberFormat="1" applyFont="1" applyFill="1" applyBorder="1" applyAlignment="1">
      <alignment horizontal="center"/>
    </xf>
    <xf numFmtId="3" fontId="11" fillId="0" borderId="48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0" fontId="1" fillId="0" borderId="0" xfId="0" applyFont="1"/>
    <xf numFmtId="0" fontId="3" fillId="19" borderId="0" xfId="0" applyFont="1" applyFill="1"/>
    <xf numFmtId="3" fontId="3" fillId="19" borderId="0" xfId="0" applyNumberFormat="1" applyFont="1" applyFill="1" applyAlignment="1">
      <alignment horizontal="center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4" fillId="0" borderId="0" xfId="0" applyFont="1" applyAlignment="1">
      <alignment horizontal="center"/>
    </xf>
    <xf numFmtId="0" fontId="4" fillId="10" borderId="41" xfId="0" applyFont="1" applyFill="1" applyBorder="1" applyAlignment="1">
      <alignment horizontal="left"/>
    </xf>
    <xf numFmtId="0" fontId="4" fillId="10" borderId="4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7" borderId="44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4" fillId="7" borderId="32" xfId="0" applyFont="1" applyFill="1" applyBorder="1" applyAlignment="1">
      <alignment horizontal="left"/>
    </xf>
    <xf numFmtId="0" fontId="4" fillId="7" borderId="22" xfId="0" applyFont="1" applyFill="1" applyBorder="1" applyAlignment="1">
      <alignment horizontal="left"/>
    </xf>
    <xf numFmtId="0" fontId="4" fillId="7" borderId="20" xfId="0" applyFont="1" applyFill="1" applyBorder="1" applyAlignment="1">
      <alignment horizontal="left"/>
    </xf>
    <xf numFmtId="0" fontId="4" fillId="7" borderId="36" xfId="0" applyFont="1" applyFill="1" applyBorder="1" applyAlignment="1">
      <alignment horizontal="left"/>
    </xf>
    <xf numFmtId="0" fontId="4" fillId="7" borderId="15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left"/>
    </xf>
    <xf numFmtId="0" fontId="4" fillId="9" borderId="40" xfId="0" applyFont="1" applyFill="1" applyBorder="1" applyAlignment="1">
      <alignment horizontal="left"/>
    </xf>
    <xf numFmtId="0" fontId="4" fillId="9" borderId="45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4" fillId="10" borderId="29" xfId="0" applyFont="1" applyFill="1" applyBorder="1" applyAlignment="1">
      <alignment horizontal="left"/>
    </xf>
    <xf numFmtId="0" fontId="4" fillId="10" borderId="25" xfId="0" applyFont="1" applyFill="1" applyBorder="1" applyAlignment="1">
      <alignment horizontal="left"/>
    </xf>
    <xf numFmtId="0" fontId="4" fillId="7" borderId="35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19" borderId="0" xfId="0" applyFont="1" applyFill="1" applyAlignment="1">
      <alignment horizontal="center"/>
    </xf>
    <xf numFmtId="0" fontId="12" fillId="10" borderId="40" xfId="0" applyFont="1" applyFill="1" applyBorder="1" applyAlignment="1">
      <alignment horizontal="left" vertical="center" wrapText="1"/>
    </xf>
    <xf numFmtId="0" fontId="12" fillId="10" borderId="45" xfId="0" applyFont="1" applyFill="1" applyBorder="1" applyAlignment="1">
      <alignment horizontal="left" vertical="center" wrapText="1"/>
    </xf>
    <xf numFmtId="0" fontId="12" fillId="10" borderId="46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2" fillId="10" borderId="40" xfId="0" applyFont="1" applyFill="1" applyBorder="1" applyAlignment="1">
      <alignment vertical="center" wrapText="1"/>
    </xf>
    <xf numFmtId="0" fontId="12" fillId="10" borderId="45" xfId="0" applyFont="1" applyFill="1" applyBorder="1" applyAlignment="1">
      <alignment vertical="center" wrapText="1"/>
    </xf>
    <xf numFmtId="0" fontId="12" fillId="10" borderId="46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3" fillId="3" borderId="2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18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13" borderId="0" xfId="0" applyFont="1" applyFill="1" applyAlignment="1">
      <alignment horizontal="center"/>
    </xf>
    <xf numFmtId="0" fontId="4" fillId="0" borderId="2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11" borderId="0" xfId="0" applyFont="1" applyFill="1" applyAlignment="1">
      <alignment horizontal="center"/>
    </xf>
    <xf numFmtId="0" fontId="4" fillId="11" borderId="0" xfId="0" applyFont="1" applyFill="1" applyBorder="1" applyAlignment="1">
      <alignment horizontal="right"/>
    </xf>
    <xf numFmtId="0" fontId="4" fillId="11" borderId="0" xfId="0" applyFont="1" applyFill="1" applyAlignment="1">
      <alignment horizontal="right"/>
    </xf>
    <xf numFmtId="0" fontId="3" fillId="11" borderId="17" xfId="0" applyFont="1" applyFill="1" applyBorder="1" applyAlignment="1">
      <alignment horizontal="left"/>
    </xf>
    <xf numFmtId="0" fontId="3" fillId="11" borderId="23" xfId="0" applyFont="1" applyFill="1" applyBorder="1" applyAlignment="1">
      <alignment horizontal="left"/>
    </xf>
    <xf numFmtId="0" fontId="3" fillId="11" borderId="24" xfId="0" applyFont="1" applyFill="1" applyBorder="1" applyAlignment="1">
      <alignment horizontal="left"/>
    </xf>
    <xf numFmtId="0" fontId="16" fillId="2" borderId="0" xfId="0" applyFont="1" applyFill="1" applyAlignment="1">
      <alignment wrapText="1"/>
    </xf>
    <xf numFmtId="0" fontId="14" fillId="10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2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66FF"/>
      <color rgb="FF00CC00"/>
      <color rgb="FF00FFFF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464349</xdr:colOff>
      <xdr:row>8</xdr:row>
      <xdr:rowOff>2</xdr:rowOff>
    </xdr:from>
    <xdr:to>
      <xdr:col>4</xdr:col>
      <xdr:colOff>219945</xdr:colOff>
      <xdr:row>13</xdr:row>
      <xdr:rowOff>71436</xdr:rowOff>
    </xdr:to>
    <xdr:pic>
      <xdr:nvPicPr>
        <xdr:cNvPr id="3073" name="il_fi" descr="http://www.math.ist.utl.pt/~jpinto/Mira_Fernandes/Home_attachments/logoISE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349" y="1333502"/>
          <a:ext cx="2184471" cy="96440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250031</xdr:colOff>
      <xdr:row>7</xdr:row>
      <xdr:rowOff>71437</xdr:rowOff>
    </xdr:from>
    <xdr:to>
      <xdr:col>3</xdr:col>
      <xdr:colOff>109538</xdr:colOff>
      <xdr:row>13</xdr:row>
      <xdr:rowOff>109537</xdr:rowOff>
    </xdr:to>
    <xdr:sp macro="" textlink="">
      <xdr:nvSpPr>
        <xdr:cNvPr id="3076" name="AutoShape 4" descr="data:image/jpeg;base64,/9j/4AAQSkZJRgABAQAAAQABAAD/2wBDAAkGBwgHBgkIBwgKCgkLDRYPDQwMDRsUFRAWIB0iIiAdHx8kKDQsJCYxJx8fLT0tMTU3Ojo6Iys/RD84QzQ5Ojf/2wBDAQoKCg0MDRoPDxo3JR8lNzc3Nzc3Nzc3Nzc3Nzc3Nzc3Nzc3Nzc3Nzc3Nzc3Nzc3Nzc3Nzc3Nzc3Nzc3Nzc3Nzf/wAARCACMAIsDASIAAhEBAxEB/8QAGwAAAwADAQEAAAAAAAAAAAAAAAUGAgQHAwH/xABAEAACAQMEAQIEAgcFBQkAAAABAgMEBREABhIhMRNBByJRYRSBFSMyQnGRoRZSYrHBJENygtEXJVOSorPC4fH/xAAUAQEAAAAAAAAAAAAAAAAAAAAA/8QAFBEBAAAAAAAAAAAAAAAAAAAAAP/aAAwDAQACEQMRAD8A7jo0aNAaNGl92vdrssSSXa4U1GjnCmeQLyP2zoN/OtC53mgtctJFXT+k9ZMIIAVJ5ufbSDd95rbXXW+oFLcKmyvDJ672yP1JBLlfTJx3wxz8dZxn20rvd0ot7barqK1/i4LvQpHWwxVUBilV0PJTj7lSOvGf4aBzfL7cabdVvsdOtJAtwhkanqpleTMiDJUoCo8d55d/TWe2L/W1d1uFjvdPDFc6EJJ6lOT6VRE3h1B7Xsdg5x9T7IrtU1O57Btbc1ig/FVtLVRzSQQFWOCpWaMMSFBHjJPt99NaW33EXS83c/hkvNTSrFS0Zm6hiBbiXIB7LZJIBAxgZ7Og8bXumaXfdTbKto1oauIm2nkMu0RKy/mSGOPooPv1s7uuNfBfduW+21ZgNbUuJ1CKxaJV7xkHBGQdeO5dpyy2q2vt+Onhu1tmjlgkkYqHwMMHYAkggn88a1b+tc2+bHcFoBV/haZ1Wmp5VMsbyjDO5OAEAUDOeyehoHdlvcs1+utjrlT8TQrHKsyDissTg4JGeiCCD7eD74Bt/ddLeqJKxaOrpoZJzBHJKgKyMG49FScDPWWxqWnja0Vd/vV2uojkuaiGT9H0klS1KiqQoDDIBA77XGdZCOssezYafbtZcAlH80bGOjw6FiSD7Ad567Jx9dB0fkNAOdc3iv8Auq8tRpaoXo6KpdIvxNbGplbOS7oF6AUKfI7JAyDqi25uCnapnsdTUSS1du4Qy1jqfTncj2fxyyCCvnIOM6Cn0a+Z190Bo0aNAaDo1p3SuS3UclVKkjRpjlwXJAJwSfsPJPsAdAT16R1MdNHG80zkFljx+rU/vMT4HR+59s41zn4kW+62OouF+tEnrU1zpGoq9ali602QQkqjBwoLHIHQzkg5OG26tvXSkrancG1qmZ5qmMCvoWlLCqQe8ZJPBwuQMfXr7trRdqXdFDGlBCz254niqxURsCDgqYu/JznJ78ffQZ7bmuDWekpzboaWFYFSGaCtE6BAMKykqCesHsaaUtu9OoNXVS/iKoxCL1DGFAXOSAB7E/UnXrbaCktdDDRUEEcFNCvGONBgAa2cjQRF7M0EtxpKSkDRwtE8IQsqxgqBxwuARkfsjBydblhEgulI7QqgNHwLrFx5HJOOR7PjOM9Z/Mt7hRUzSO8rSs03H9QvEh2XwQCPbrvwNTl0gWm3HaeVZWgTerGaKklIQHjyHZIw2A3gqcZ66zoLSWRI05SuqD6swGo21+vV3mpo6hPTtck7vBVxvg3F+mIYjsKoJUAHDBT4AwdmOqpq5pUtFBRVlVDj55ZDIEP+J8EfyJP20r3HdJY6+mt0BW87iDEw0VPmKCmBHbyd+ArAYY95HQzoH943NarIkcCgzSu3pxU1MnIs306+n08/Y6UWXbVRdK6a6bnoKankEn6qkp8cGUAYaQjtj2Rg/n9A527t027FZcpxW3V1xJOV4qg/uxr4Vf8A7+uNNrlVpQW6pq3GVgiaQge+BnGgldz3C4w01wq7HQyVVTEVoKUxAEQlyOcpH0U8R4P7HfWSGdhsFFYtuihqfTkXBkq5pPEjntmJPft5J6AGmNiozRWmnglA9XiXlI95GPJj/MnSbetnrrvFSRLWSR2lZQ1wpoY8yzxjvCtnOMjsAZIJx2MEPO37vaparrZLdOLMs6Q01YilmlJPEsUHYTljDD69gYOqwHOpe4XS0bYtkC09NNL+MYLSW+FCWc9dKh/ZHYJ6HZ+p1sWG93SrkSO+WKS0vNkw/wC0rOHwM4YqBxbAPX286Ch0aNGg+H7aja3edfS1tVFNtC9T0aScIqiniDiVcDJKHBHefr1g6prvFV1FsqYLdOtPVyRlYZnXIjYjpse+POo/+1e4dtof7ZWYzUkeeV0tY5xgD3eMnkvXk+NB6bW3dTFamlrKK52+ngYfhDXUbxsyH/djrsqQQMe2PfOt6m3Va5sU9nZEVyxjcwMA7Z74oACxyffHn31RwSw3CjimVCYZkDhZExkHsZB1rUljtlHVtVUlBTQTOSzNFGFyx8nA6yfc+dB4hbgBzAmJK/8AiJyB+nDHH/1fnrXt896m9Y18LxgScYvSjjXkg/eILt5OffxjT/RoF8VPK5YsGh5dMxflIw+mR0o/h/TXNvjgjQw2CnoFj9czyGKIrn1GPEAD7knGfuddYJwM6458Y6yOq3LaqaklVpaKJzKwZgIHZkKdj975c/UdHyRkGk25Y5Z6e1bDpKeC4XCFfX4RBI6R+zliBxLAcwfPgeegbXbO3KSwUzCMtNWTYNVVyktJM33J7xknA+/1JOk+0tt023bfUW6kZXnMnczLgtKgBX+A48TxHQ+b66rqeZZ4UlTOHAOCOxoPXSXc0hdaChUnlWVkaH/gXMjf0TH56daktyXiGg3TQrUDMdNQVFUQCMs2UVQM/Yv34GO9BWDX06htvx3fc90hvl3SSktcSrJQUIbAZjgiR8H5vfHID266ybnQTl5tTnc9rvqQtULRQTwtCmCw58SHXJx1xII/xfbWzuG9Wey0cVbfKmOmSM+pGJD8xYKc8VHbEAnxnTeVDJE6B2QspHJfK/ca5t8QqOlpUsNpeVZZa6tQ1VXVsObxJ+0S3he2yAML1gAaDpMMgliSRQQGUMAfODrPWhR3FKuoKU8EzQBOS1HHEbH6DPZ67yBj7639AqvFKjlKxrpUUC0yOS8boEwcZLcgQcY/z1N7b3NdrzfpqWjp6e42SMlHuXAwcWHRUAlvUOfoF98+2c93bRul+uUNQLpFNb4cN+ip0KROw7BLoeWc++D9hpzY5rjFJFQVdlgoYY4SVelnEkK4IAQDipHRJ8e2geAADrX3Ro0Bo0aUbpv9JtuzS3KuDGNCEVVGSzscKP5++gVb93PUWSkipLTTtU3SrdY4UVeQjBOOTD8iB9x30DqFv+0EsO2jSCV6i5VPCSpqfLu/LnjkfK/q289ksx8nVJ8NrZXVs9Vum71BnauPKiVgQY4zn5vzBAH0VfPzHWr8WjK/oU1LIY56qpp6ZHV+JBKzns4OAc4zg+fGgt5Q0s/OE8XnhEkefAdf+oYA/YaypqkRLU8ASvA1Ea+OjnK/x5A/zGtKzvUHa1mq61g9TFTwyTMBgElAHP8AIsdKN+XQ2mGSClkRaqaJ3jB/diYhJT17KWR/uRjQbG399UV4tzTAw/ihIUEEEvqZHFW5ZwDj51BOPPQySAVlhpJ79ui6zV9ZM0FOI1MSqoDlgcry454jBwFY9lssT4RbC2/SV9VbquSnV7ctMqPEU4oZ2iidesnkOJkJ/dyR5IJ10ezr/wB6XhsKFSeOKMD2VYkOP5s2gaoiogVVAUDAAHgaz0aNAamt1w1S1lvq7Zt6lulcvNEnqJAgpcjzkgnB8HHeqXSjdc1XBYKt7e4jqCoVZT4iDMFL/wDKCW/LQKbfa911Fwpqy932liSFuZoaCnxG/wBmZjyIwfbHffeqrOP/AM1DzfDzbtvoZa5Fqv0nFGZBchM5qC+P2uvJJ9sd5xqxofXNFTmqGKgxr6oHjljv+udBMXDat5q7hVVNHvK40cUshZaeKJGWP7DPftrd2ytyoK6qtNyuhuhijSaOodFWQBiwKsF68r0fv9taVy+HFiudyqa+rev9eokLv6dW6LnAHQHXtpztzbtr27TPDaonVZW5yPJK0jOR0MsxJ/LxoHGjRo0BqP3JaaXdtdS0NQ8rU1NN6jqj4VgOm5fUN2gH/GfYafX2v/A0LMr8ZHyqkDPHrJbH2AJ+5wPfXyxUP4Sk5SLxmlAZ1PlBjCpn7Dr7nJ99AwREijVEVVRRgKBgAD21zP4jmGSSStRw81vrYOCqc4JaAHI/g7a6ccY+2uQ3m20Nkst4uiyAfiuVTKZm8yMFcDP3YgD8hoLyrutDZtsRPWsBDx/DgMcAntez+6oxkt4ABOpmy0FXuOnhrq/1KkUiOsnqRhRWSL8uOJGcY54HtyB7bljPb9LXbpxPUPE1pWdm9SOXIk4yFvTUDyoPRY+SPHQxc04EVbURdYlxMv8Ak3+QP56CS+H00dZYbgtIZ3amq+KvMnFpCiJhuuvm45/Mj21R7eniqv0hUQMGSSrJDD3+RB/pqa2lTVFs3NdQHplo6iV3MScufJpZOLnJx5DL1/h++nGzhSU099ttIOJpbk7OmfBlVZcj7fOf5HQUmjRo0BrWuCTvSSrSGMTFSEMoJTP3A9tbOtC+Cva2VAtDRrXlcQNIMqrZHZH00CltxUdkMlJdaUW+CljjLTx/NTorEqoz0V7U+RgfXxp/S1FPWU8dTSTRTwSLySWJgysPqCOjqToNh0cteLnuWpe9XLr55lCRJjOAI16IGTjlnBJIxqwWNVUKg4qBgAdAaBfuOhqLlYq+hoqpqSoqIGjjnXyjEeev9NSGwrXP8PtuTf2tu9MkctQOJMzGOPr+82Oz/ADrXQdRHxGP6RihsrU1xkp5sNLPQgFopM/qgwweicscD90fXQWcE8VREssEiSRt+y6MGB/gRryq66npJKaKdwr1UvpQr7s3Etj+Sk/lrjrUW4Nv1c8+2akNUyVbFKGKoV4fQPStIrnkCzkEYycHyM4Gzu/eFTQV0NPuOjjpLvQRLNTmlcyoSxy0yggYACMuD38x9j2F6rfpjcT+HpaLrPtyDePzdfy9If3tUukG2oorTY4XuEkcE0wEsxlcAgkdAk+4GB/EHTFrtQheS1AkHnMSmTP/AJQdBs1T+lSzSf3EZv5DXG95UF9uM4hgpjBb6UMqESBvXwjZYplchfSIAYjyGGegOlXi+U5tVSIYKyR3Qxqv4WRcs3Q7ZR9dTdZe0AkE1NKkTRSFmdkGOX4j6kfVdA8+Hz29LAlLbXPpQO36t8805Hl2G+b3z351sbrvdDtyOkulxkMcAm9B2CFiFYE+B9CoP8AdSW2NxWqWxLLdlMM0SxH8RTuOS/qY+WCrcgOWevcAa2LpuS0XezssVdbbvDTyRzvBVYhmUIwPcbAciQDgYXOdA8WmiWqqarwyhleUe0ZlkJOfsSrflqcj3LBZN5TfiIHb9I1ogmaPH6pvSjGWHnAZW/5WLeB3o0+8IYKJqCkqM19XNLTQyTpiOJBIQGcn5ekOfPZB/hqZuFZcqG8XpI71DM0MDMswplZawxxqqoCG/bMcrAtg5KkY60Hfgc6+64jFvHexqqGiprpaX9WHk09T6aIrJkSIWBPeR0cfMOxrC1/EndLVFPLcJ6P8HJIzD0YEZmijYCTOHypwSVyADjI0HcdYSqXjZVbiSCAw9vvqf2tudb3tb9P1EIp4f1zcVJfCIzDPjvIXPX11HVnxErvxrGLjCvLglKyLkN38rFsEt+zkL0DkAtjJBl8M9m3/AGzc7lUXq7CriqAqxxrI78iP943Lwx9wM+T3roWp3Z+4kvtIBI6GtiRDMEUqCGHT8T2ucH5T2MEfc0WgNTtx2pR1N8S9K0hqkDfqpXLwsWVVLcc/K2EABXHv0dUWjQRFp27UT7hFbfLTRK9DMzUNXE3NhFx4pHyOCcZY9gYIGM5zqA+JltjuXxHljq562lVKYMk1LA1QQpRQP1anIAKyZI78fQkXvxN30+x1t0iUsFSKtnRo5JCjDAHzAgHoZ7GPcfms3TU1tNRWXfFPSRLIIYjWopJ4Rk8h83uuGdScdcw3gHIT1PYoLqTV21mrqjiENXZ7rwqDjyDFU54+MkBvOmZjrLZEIpLlXRKQSy3uzS1Q/g0kbcQPb+WqCeDbe6rfBcrrt92WZA8dZFEJGwfcSREsMffHeijtlPDKEsu97hDxHVJUzRzBR9OMi8x/POgjLzffSpY1QbLuEzVER40ScJzhw3SOftgnPXnWdrud9Sot0K7TpKp46OGMtBUxryPpSZLEgKrfP2pPn3OreqtW65CRJJtq6QFckVVHJGzfTsMw/ppNUbZqnhxUfD3bUxPbLTVATJ9z3GPtoJK0tuS82elsUFhq3t1KIf0hHCywPNwXiAskjAEZQfs58Z5DrVh+jouIK/CKk8e5of8ArrRaxzgCMfDaZFQYUwXZFGPoPnzrH9AStg/9n12yDnH6cTH/ALug22tsrAlfhTZIACMmpkpB1744g/1xrRuUENOGep278PrenvJVMkjL/FQg/wA9bq7XaopwRsOgYnsfjrkXyPbPR1v0G1b1TDNHRbVsilfmaloWmkH/ADHiD/HQSNPQG4Bmo6egqolBBaz2COnjQHyRPN0B5zgHUfT2gzbnkiio46iktglq5wKvnGY41wvz4+Y8+sAAHGAMZOul7tobNbrRVVm47xW7gnjAEVJLJiBJCcLySMAKMkdtn7d6j/h/Yo6iigkktdbM1yr4aeGtZwqfh4sM/FeWcEI3eMYOB9w7PbLbI+zKW2VCR08rW5IJFiX5Y29MA4H0B9tcgu22K6C5QxVtDJhKj1ZHgopWjDceTMAmQysYyQo4kGRc9g66laN82S7X42OgeoatT1OatCVVOBKt2fuMdZ1UY0Ed8PLFPbYqivrIxFPWKilQzEkKXYMQxPEkyMePWBgdeBZaMaNAaNGjQeckMUhBkjRyAQCyg9HzpXuSut9m29VT10SNSJEU/DhRiXIwIwPHfj6acak9x2Ces3DQ3iYy3CjoFLx2scFAm6KyKTgMRjwx68gjwQkdqWC7UJobdLeauwzVcUlRBRU4WSNwCOWeQysg5KSO8+cnvVDJtbdcgdf7ZieNv2RU2yFwNaG4K65QVB3ZdaH8Alup5ILZRyOsk0s0uFJfgSAPlU4BJwPbvLPYNnq7dZoYnmroa0SerWJVqWSQsSSF/dGAfKY78j20C8bI3SE4Hc9CVzn9Xa/RP843B15ybP3zHVNJSbtjWHjgQsJMZ+uSSc6srrf6S1XO2W6eOd57i7pD6ShgCoBPLvoYPn7a3a240VAImrquCmEr8IzNIE5tjPEZPZ6PWg5223/ijGx9Dc9EU9gzj/5U7H+usUs/xWViZdwUTr7KjRZ/rTj/AE101pUQgOwUt0MnzrwrbjR0CK9dVQUyscAzSBAT9BnQRUNPv5YFFVHRTTfvFKt1BH5ce/y1k8e5YhG8m1aGtfPJ/VuBbif8PPl/pqxprnQ1lI1XSVcE9MvLMsMgdRjz2Pp3pDHer1crGL1ZaGmeFwZKekqXZJJ4/Y8hkISBkAg+Rkj2DnHxEO67sILa1oltpqZswo9wikgmIwAMEgIR+0B2SR14J1abNsv4W50MKm6xxWi2rF6VXnh6shw3E44nAT904+YfXWV9moN57LobrDRrPCJ0b0ahinpZYxSciOwU5Mev7uvay2bdG36ylpaW5Q3W0soEorCUkpse6EA8gfofGPP0Bna9k7ftV3a70ND6dwZ5Hef1WJYuSWzk49/pqi18HjX3QGjRo0Bo0aNAaNGjQJ7/ALdoL61HJWxsZqKdZ6dw37EgPRK+G/MaYUi1KoRVvE756aNCoI+4JPetjRoIP5Lr8XVeRgY7Pbv1SsuD6shIYg+/ynB/ho+JCJW3bZ1CfmEl4Wbrx+rUn/XVpU0lNVIY6mCOZCP2ZFDD+utGo25aqiuttbJS/r7YCKMpIyrECMfsghT112NBO7zFRbLzFfpqMXKzx034erpeAZqfLE+soP8AEAn6KPuQv+KcsP8AZSzX63GOWKgr4KiFiThkIKgE+cZZc+/WrG82OC5xTBqiqpzNGIZWp5eJdMn5TkEfvHvGe/OsKra1nq9ux7eqKUta40SNYBKy/Knj5gc+w9+9BLbZ/wBl3Tf9tXSBPxV0ia4NLTSZiMZxHxCkAqf5577HjTXaSXux0C2a52+WrFLlKaugkThNHk8eYJBQjxjBHXk6fW6zW+2yyS0dOEmkVVkmYl5HA8Au2WOPudMBoEFi23TUG3WtNVGk8czyyVCEZRzI5dlx/d7x9wNPURUUKoAUDAAHQGstGgNGjRoDRo0aD//Z"/>
        <xdr:cNvSpPr>
          <a:spLocks noChangeAspect="1" noChangeArrowheads="1"/>
        </xdr:cNvSpPr>
      </xdr:nvSpPr>
      <xdr:spPr bwMode="auto">
        <a:xfrm>
          <a:off x="857250" y="1238250"/>
          <a:ext cx="1073944" cy="109775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357188</xdr:colOff>
      <xdr:row>0</xdr:row>
      <xdr:rowOff>71438</xdr:rowOff>
    </xdr:from>
    <xdr:to>
      <xdr:col>3</xdr:col>
      <xdr:colOff>188384</xdr:colOff>
      <xdr:row>6</xdr:row>
      <xdr:rowOff>154781</xdr:rowOff>
    </xdr:to>
    <xdr:pic>
      <xdr:nvPicPr>
        <xdr:cNvPr id="3078" name="il_fi" descr="http://areas.fmh.utl.pt/~rsantos/Imagens/UtlLogoPlast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407" y="71438"/>
          <a:ext cx="1045633" cy="108346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71</xdr:row>
      <xdr:rowOff>78581</xdr:rowOff>
    </xdr:from>
    <xdr:to>
      <xdr:col>7</xdr:col>
      <xdr:colOff>1178719</xdr:colOff>
      <xdr:row>73</xdr:row>
      <xdr:rowOff>107156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226344" y="14699456"/>
          <a:ext cx="6798469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FCF = RO-Imposto + Amort. + ∆ Provisões - ∆ Necessidades Fundo Maneio - Inv. Activo Fixo</a:t>
          </a:r>
        </a:p>
      </xdr:txBody>
    </xdr:sp>
    <xdr:clientData/>
  </xdr:twoCellAnchor>
  <xdr:twoCellAnchor>
    <xdr:from>
      <xdr:col>1</xdr:col>
      <xdr:colOff>357187</xdr:colOff>
      <xdr:row>2</xdr:row>
      <xdr:rowOff>33337</xdr:rowOff>
    </xdr:from>
    <xdr:to>
      <xdr:col>10</xdr:col>
      <xdr:colOff>366712</xdr:colOff>
      <xdr:row>4</xdr:row>
      <xdr:rowOff>80962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64406" y="1366837"/>
          <a:ext cx="915352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FCF = RO x (1 - t) + Amort. + ∆ Provisões - ∆ Necessidades Fundo Maneio - Inv. Activo Fixo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63953</xdr:colOff>
      <xdr:row>7</xdr:row>
      <xdr:rowOff>39914</xdr:rowOff>
    </xdr:from>
    <xdr:to>
      <xdr:col>5</xdr:col>
      <xdr:colOff>884464</xdr:colOff>
      <xdr:row>8</xdr:row>
      <xdr:rowOff>181429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76274" y="1373414"/>
          <a:ext cx="3569154" cy="332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pt-PT" sz="1400" b="0" i="0" strike="noStrike">
              <a:solidFill>
                <a:srgbClr val="000000"/>
              </a:solidFill>
              <a:latin typeface="Arial"/>
              <a:cs typeface="Arial"/>
            </a:rPr>
            <a:t>Ke = Rf + </a:t>
          </a:r>
          <a:r>
            <a:rPr lang="el-GR" sz="1400" b="0" i="0" strike="noStrike">
              <a:solidFill>
                <a:srgbClr val="000000"/>
              </a:solidFill>
              <a:latin typeface="Arial"/>
              <a:cs typeface="Arial"/>
            </a:rPr>
            <a:t>β</a:t>
          </a:r>
          <a:r>
            <a:rPr lang="el-GR" sz="1100" b="1" i="0" strike="noStrike">
              <a:solidFill>
                <a:srgbClr val="000000"/>
              </a:solidFill>
              <a:latin typeface="Arial"/>
              <a:cs typeface="Arial"/>
            </a:rPr>
            <a:t> (</a:t>
          </a:r>
          <a:r>
            <a:rPr lang="pt-PT" sz="1100" b="1" i="0" strike="noStrike">
              <a:solidFill>
                <a:srgbClr val="000000"/>
              </a:solidFill>
              <a:latin typeface="Arial"/>
              <a:cs typeface="Arial"/>
            </a:rPr>
            <a:t>Prémio de risco do mercado)</a:t>
          </a: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186418</xdr:colOff>
      <xdr:row>1</xdr:row>
      <xdr:rowOff>111579</xdr:rowOff>
    </xdr:from>
    <xdr:to>
      <xdr:col>6</xdr:col>
      <xdr:colOff>763361</xdr:colOff>
      <xdr:row>3</xdr:row>
      <xdr:rowOff>130629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798739" y="302079"/>
          <a:ext cx="4250872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WACC = Ke x [E/(E+D)] + Kd (1 - t) x [ D/( E + D)]</a:t>
          </a:r>
        </a:p>
      </xdr:txBody>
    </xdr:sp>
    <xdr:clientData/>
  </xdr:twoCellAnchor>
  <xdr:twoCellAnchor>
    <xdr:from>
      <xdr:col>1</xdr:col>
      <xdr:colOff>323850</xdr:colOff>
      <xdr:row>25</xdr:row>
      <xdr:rowOff>28575</xdr:rowOff>
    </xdr:from>
    <xdr:to>
      <xdr:col>6</xdr:col>
      <xdr:colOff>333375</xdr:colOff>
      <xdr:row>26</xdr:row>
      <xdr:rowOff>114300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933450" y="4238625"/>
          <a:ext cx="36766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Kd = Euribor + Spread</a:t>
          </a: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12872</xdr:colOff>
      <xdr:row>73</xdr:row>
      <xdr:rowOff>57997</xdr:rowOff>
    </xdr:from>
    <xdr:to>
      <xdr:col>6</xdr:col>
      <xdr:colOff>580990</xdr:colOff>
      <xdr:row>75</xdr:row>
      <xdr:rowOff>77045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617838" y="15027693"/>
          <a:ext cx="4236530" cy="4051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WACC = Ke x [E/(E+D)] + Kd (1 - t) x [ D/( E + D)]</a:t>
          </a:r>
        </a:p>
      </xdr:txBody>
    </xdr:sp>
    <xdr:clientData/>
  </xdr:twoCellAnchor>
  <xdr:twoCellAnchor>
    <xdr:from>
      <xdr:col>11</xdr:col>
      <xdr:colOff>231320</xdr:colOff>
      <xdr:row>7</xdr:row>
      <xdr:rowOff>26307</xdr:rowOff>
    </xdr:from>
    <xdr:to>
      <xdr:col>16</xdr:col>
      <xdr:colOff>410935</xdr:colOff>
      <xdr:row>8</xdr:row>
      <xdr:rowOff>167822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905999" y="1359807"/>
          <a:ext cx="3241222" cy="332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pt-PT" sz="1400" b="0" i="0" strike="noStrike">
              <a:solidFill>
                <a:srgbClr val="000000"/>
              </a:solidFill>
              <a:latin typeface="Arial"/>
              <a:cs typeface="Arial"/>
            </a:rPr>
            <a:t>Ke = Rf + </a:t>
          </a:r>
          <a:r>
            <a:rPr lang="el-GR" sz="1400" b="0" i="0" strike="noStrike">
              <a:solidFill>
                <a:srgbClr val="000000"/>
              </a:solidFill>
              <a:latin typeface="Arial"/>
              <a:cs typeface="Arial"/>
            </a:rPr>
            <a:t>β</a:t>
          </a:r>
          <a:r>
            <a:rPr lang="el-GR" sz="1100" b="1" i="0" strike="noStrike">
              <a:solidFill>
                <a:srgbClr val="000000"/>
              </a:solidFill>
              <a:latin typeface="Arial"/>
              <a:cs typeface="Arial"/>
            </a:rPr>
            <a:t> (</a:t>
          </a:r>
          <a:r>
            <a:rPr lang="pt-PT" sz="1100" b="1" i="0" strike="noStrike">
              <a:solidFill>
                <a:srgbClr val="000000"/>
              </a:solidFill>
              <a:latin typeface="Arial"/>
              <a:cs typeface="Arial"/>
            </a:rPr>
            <a:t>market risk</a:t>
          </a:r>
          <a:r>
            <a:rPr lang="pt-PT" sz="1100" b="1" i="0" strike="noStrike" baseline="0">
              <a:solidFill>
                <a:srgbClr val="000000"/>
              </a:solidFill>
              <a:latin typeface="Arial"/>
              <a:cs typeface="Arial"/>
            </a:rPr>
            <a:t> premium</a:t>
          </a:r>
          <a:r>
            <a:rPr lang="pt-PT" sz="1100" b="1" i="0" strike="noStrike">
              <a:solidFill>
                <a:srgbClr val="000000"/>
              </a:solidFill>
              <a:latin typeface="Arial"/>
              <a:cs typeface="Arial"/>
            </a:rPr>
            <a:t>)</a:t>
          </a: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378648</xdr:colOff>
      <xdr:row>24</xdr:row>
      <xdr:rowOff>163801</xdr:rowOff>
    </xdr:from>
    <xdr:to>
      <xdr:col>16</xdr:col>
      <xdr:colOff>388172</xdr:colOff>
      <xdr:row>26</xdr:row>
      <xdr:rowOff>86240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9993749" y="4990659"/>
          <a:ext cx="3034355" cy="3085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Kd = Euribor + Spread</a:t>
          </a: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pt-PT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253424</xdr:colOff>
      <xdr:row>73</xdr:row>
      <xdr:rowOff>3163</xdr:rowOff>
    </xdr:from>
    <xdr:to>
      <xdr:col>16</xdr:col>
      <xdr:colOff>1054332</xdr:colOff>
      <xdr:row>75</xdr:row>
      <xdr:rowOff>22211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8375417" y="14972859"/>
          <a:ext cx="3825739" cy="4051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WACC = Ke x [E/(E+D)] + Kd (1 - t) x [ D/( E + D)]</a:t>
          </a:r>
        </a:p>
      </xdr:txBody>
    </xdr:sp>
    <xdr:clientData/>
  </xdr:twoCellAnchor>
  <xdr:twoCellAnchor>
    <xdr:from>
      <xdr:col>11</xdr:col>
      <xdr:colOff>276225</xdr:colOff>
      <xdr:row>1</xdr:row>
      <xdr:rowOff>119743</xdr:rowOff>
    </xdr:from>
    <xdr:to>
      <xdr:col>18</xdr:col>
      <xdr:colOff>240847</xdr:colOff>
      <xdr:row>3</xdr:row>
      <xdr:rowOff>138793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9950904" y="310243"/>
          <a:ext cx="4250872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WACC = Ke x [E/(E+D)] + Kd (1 - t) x [ D/( E + D)]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329293</xdr:colOff>
      <xdr:row>4</xdr:row>
      <xdr:rowOff>112940</xdr:rowOff>
    </xdr:from>
    <xdr:to>
      <xdr:col>5</xdr:col>
      <xdr:colOff>710293</xdr:colOff>
      <xdr:row>6</xdr:row>
      <xdr:rowOff>83004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29293" y="766083"/>
          <a:ext cx="5524500" cy="2966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Valor Residual  = FCF2010(1+g)/ ( WACC - g)</a:t>
          </a:r>
        </a:p>
      </xdr:txBody>
    </xdr:sp>
    <xdr:clientData/>
  </xdr:twoCellAnchor>
  <xdr:twoCellAnchor>
    <xdr:from>
      <xdr:col>0</xdr:col>
      <xdr:colOff>269421</xdr:colOff>
      <xdr:row>7</xdr:row>
      <xdr:rowOff>66675</xdr:rowOff>
    </xdr:from>
    <xdr:to>
      <xdr:col>3</xdr:col>
      <xdr:colOff>204107</xdr:colOff>
      <xdr:row>9</xdr:row>
      <xdr:rowOff>54429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69421" y="1209675"/>
          <a:ext cx="275136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   g = ( 1+ </a:t>
          </a:r>
          <a:r>
            <a:rPr lang="el-GR" sz="1200" b="1" i="0" strike="noStrike">
              <a:solidFill>
                <a:srgbClr val="000000"/>
              </a:solidFill>
              <a:latin typeface="Arial"/>
              <a:cs typeface="Arial"/>
            </a:rPr>
            <a:t>π ) </a:t>
          </a: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x ( 1 + r) - 1 </a:t>
          </a:r>
        </a:p>
      </xdr:txBody>
    </xdr:sp>
    <xdr:clientData/>
  </xdr:twoCellAnchor>
  <xdr:twoCellAnchor>
    <xdr:from>
      <xdr:col>0</xdr:col>
      <xdr:colOff>352425</xdr:colOff>
      <xdr:row>1</xdr:row>
      <xdr:rowOff>66675</xdr:rowOff>
    </xdr:from>
    <xdr:to>
      <xdr:col>5</xdr:col>
      <xdr:colOff>676275</xdr:colOff>
      <xdr:row>3</xdr:row>
      <xdr:rowOff>104775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352425" y="229961"/>
          <a:ext cx="5467350" cy="364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Valor Residual = FCF</a:t>
          </a:r>
          <a:r>
            <a:rPr lang="pt-PT" sz="1200" b="1" i="0" strike="noStrike" baseline="-25000">
              <a:solidFill>
                <a:srgbClr val="000000"/>
              </a:solidFill>
              <a:latin typeface="Arial"/>
              <a:cs typeface="Arial"/>
            </a:rPr>
            <a:t>t+1 </a:t>
          </a: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/ ( WACC - g)</a:t>
          </a:r>
        </a:p>
      </xdr:txBody>
    </xdr:sp>
    <xdr:clientData/>
  </xdr:twoCellAnchor>
  <xdr:twoCellAnchor>
    <xdr:from>
      <xdr:col>6</xdr:col>
      <xdr:colOff>88447</xdr:colOff>
      <xdr:row>11</xdr:row>
      <xdr:rowOff>0</xdr:rowOff>
    </xdr:from>
    <xdr:to>
      <xdr:col>7</xdr:col>
      <xdr:colOff>0</xdr:colOff>
      <xdr:row>12</xdr:row>
      <xdr:rowOff>144236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6388554" y="2198914"/>
          <a:ext cx="2158093" cy="3265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0" i="0" strike="noStrike">
              <a:solidFill>
                <a:srgbClr val="000000"/>
              </a:solidFill>
              <a:latin typeface="+mn-lt"/>
              <a:cs typeface="Arial"/>
            </a:rPr>
            <a:t>Taxa inflacção estimada</a:t>
          </a:r>
        </a:p>
        <a:p>
          <a:pPr algn="l" rtl="1">
            <a:defRPr sz="1000"/>
          </a:pPr>
          <a:endParaRPr lang="pt-PT" sz="12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78922</xdr:colOff>
      <xdr:row>14</xdr:row>
      <xdr:rowOff>156482</xdr:rowOff>
    </xdr:from>
    <xdr:to>
      <xdr:col>7</xdr:col>
      <xdr:colOff>0</xdr:colOff>
      <xdr:row>16</xdr:row>
      <xdr:rowOff>156482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6379029" y="2864303"/>
          <a:ext cx="2148568" cy="3265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0" i="0" strike="noStrike">
              <a:solidFill>
                <a:srgbClr val="000000"/>
              </a:solidFill>
              <a:latin typeface="Arial"/>
              <a:cs typeface="Arial"/>
            </a:rPr>
            <a:t>Valor assumido </a:t>
          </a:r>
          <a:r>
            <a:rPr lang="pt-PT" sz="1200" b="0" i="0" strike="noStrike">
              <a:solidFill>
                <a:srgbClr val="000000"/>
              </a:solidFill>
              <a:latin typeface="+mn-lt"/>
              <a:cs typeface="Arial"/>
            </a:rPr>
            <a:t>crescimento</a:t>
          </a:r>
        </a:p>
      </xdr:txBody>
    </xdr:sp>
    <xdr:clientData/>
  </xdr:twoCellAnchor>
  <xdr:twoCellAnchor>
    <xdr:from>
      <xdr:col>0</xdr:col>
      <xdr:colOff>581025</xdr:colOff>
      <xdr:row>23</xdr:row>
      <xdr:rowOff>0</xdr:rowOff>
    </xdr:from>
    <xdr:to>
      <xdr:col>5</xdr:col>
      <xdr:colOff>726281</xdr:colOff>
      <xdr:row>24</xdr:row>
      <xdr:rowOff>142875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581025" y="4583906"/>
          <a:ext cx="5514975" cy="3095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Valor Residual  = FCF2010(1+g)/ ( WACC - g)</a:t>
          </a:r>
        </a:p>
      </xdr:txBody>
    </xdr:sp>
    <xdr:clientData/>
  </xdr:twoCellAnchor>
  <xdr:twoCellAnchor>
    <xdr:from>
      <xdr:col>0</xdr:col>
      <xdr:colOff>130969</xdr:colOff>
      <xdr:row>60</xdr:row>
      <xdr:rowOff>149337</xdr:rowOff>
    </xdr:from>
    <xdr:to>
      <xdr:col>2</xdr:col>
      <xdr:colOff>1262063</xdr:colOff>
      <xdr:row>60</xdr:row>
      <xdr:rowOff>369093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130969" y="12174650"/>
          <a:ext cx="2655094" cy="2197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pt-PT" sz="1100" b="1" i="0" strike="noStrike">
              <a:solidFill>
                <a:srgbClr val="000000"/>
              </a:solidFill>
              <a:latin typeface="Arial"/>
              <a:cs typeface="Arial"/>
            </a:rPr>
            <a:t>EBITDA = RO + Amortizações</a:t>
          </a:r>
        </a:p>
      </xdr:txBody>
    </xdr:sp>
    <xdr:clientData/>
  </xdr:twoCellAnchor>
  <xdr:twoCellAnchor>
    <xdr:from>
      <xdr:col>8</xdr:col>
      <xdr:colOff>0</xdr:colOff>
      <xdr:row>4</xdr:row>
      <xdr:rowOff>58510</xdr:rowOff>
    </xdr:from>
    <xdr:to>
      <xdr:col>13</xdr:col>
      <xdr:colOff>322489</xdr:colOff>
      <xdr:row>6</xdr:row>
      <xdr:rowOff>28574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160453" y="711653"/>
          <a:ext cx="3442607" cy="2966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Residual Value = FCF2010(1+g)/ ( WACC - g)</a:t>
          </a:r>
        </a:p>
      </xdr:txBody>
    </xdr:sp>
    <xdr:clientData/>
  </xdr:twoCellAnchor>
  <xdr:twoCellAnchor>
    <xdr:from>
      <xdr:col>8</xdr:col>
      <xdr:colOff>17690</xdr:colOff>
      <xdr:row>6</xdr:row>
      <xdr:rowOff>134710</xdr:rowOff>
    </xdr:from>
    <xdr:to>
      <xdr:col>11</xdr:col>
      <xdr:colOff>272143</xdr:colOff>
      <xdr:row>8</xdr:row>
      <xdr:rowOff>149677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0236654" y="1114424"/>
          <a:ext cx="2091418" cy="34153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   g = ( 1+ </a:t>
          </a:r>
          <a:r>
            <a:rPr lang="el-GR" sz="1200" b="1" i="0" strike="noStrike">
              <a:solidFill>
                <a:srgbClr val="000000"/>
              </a:solidFill>
              <a:latin typeface="Arial"/>
              <a:cs typeface="Arial"/>
            </a:rPr>
            <a:t>π ) </a:t>
          </a: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x ( 1 + r) - 1 </a:t>
          </a:r>
        </a:p>
      </xdr:txBody>
    </xdr:sp>
    <xdr:clientData/>
  </xdr:twoCellAnchor>
  <xdr:twoCellAnchor>
    <xdr:from>
      <xdr:col>8</xdr:col>
      <xdr:colOff>0</xdr:colOff>
      <xdr:row>1</xdr:row>
      <xdr:rowOff>66675</xdr:rowOff>
    </xdr:from>
    <xdr:to>
      <xdr:col>13</xdr:col>
      <xdr:colOff>247650</xdr:colOff>
      <xdr:row>3</xdr:row>
      <xdr:rowOff>104775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9952264" y="229961"/>
          <a:ext cx="3385457" cy="364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Residual Value = FCF</a:t>
          </a:r>
          <a:r>
            <a:rPr lang="pt-PT" sz="1200" b="1" i="0" strike="noStrike" baseline="-25000">
              <a:solidFill>
                <a:srgbClr val="000000"/>
              </a:solidFill>
              <a:latin typeface="Arial"/>
              <a:cs typeface="Arial"/>
            </a:rPr>
            <a:t>t+1 </a:t>
          </a: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/ ( WACC - g)</a:t>
          </a:r>
        </a:p>
      </xdr:txBody>
    </xdr:sp>
    <xdr:clientData/>
  </xdr:twoCellAnchor>
  <xdr:twoCellAnchor>
    <xdr:from>
      <xdr:col>14</xdr:col>
      <xdr:colOff>194581</xdr:colOff>
      <xdr:row>11</xdr:row>
      <xdr:rowOff>83344</xdr:rowOff>
    </xdr:from>
    <xdr:to>
      <xdr:col>15</xdr:col>
      <xdr:colOff>462642</xdr:colOff>
      <xdr:row>12</xdr:row>
      <xdr:rowOff>164987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4041550" y="2107407"/>
          <a:ext cx="875280" cy="2840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estimated inflation</a:t>
          </a:r>
          <a:endParaRPr lang="pt-PT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PT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170769</xdr:colOff>
      <xdr:row>14</xdr:row>
      <xdr:rowOff>39460</xdr:rowOff>
    </xdr:from>
    <xdr:to>
      <xdr:col>15</xdr:col>
      <xdr:colOff>438830</xdr:colOff>
      <xdr:row>16</xdr:row>
      <xdr:rowOff>39461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14017738" y="2670741"/>
          <a:ext cx="875280" cy="404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assumed growth</a:t>
          </a:r>
        </a:p>
      </xdr:txBody>
    </xdr:sp>
    <xdr:clientData/>
  </xdr:twoCellAnchor>
  <xdr:twoCellAnchor>
    <xdr:from>
      <xdr:col>8</xdr:col>
      <xdr:colOff>438150</xdr:colOff>
      <xdr:row>23</xdr:row>
      <xdr:rowOff>1</xdr:rowOff>
    </xdr:from>
    <xdr:to>
      <xdr:col>12</xdr:col>
      <xdr:colOff>95250</xdr:colOff>
      <xdr:row>24</xdr:row>
      <xdr:rowOff>95251</xdr:rowOff>
    </xdr:to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9629775" y="4583907"/>
          <a:ext cx="4669631" cy="2619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PT" sz="1200" b="1" i="0" strike="noStrike">
              <a:solidFill>
                <a:srgbClr val="000000"/>
              </a:solidFill>
              <a:latin typeface="Arial"/>
              <a:cs typeface="Arial"/>
            </a:rPr>
            <a:t>Residual Value = FCF2010(1+g)/ ( WACC - g)</a:t>
          </a:r>
        </a:p>
      </xdr:txBody>
    </xdr:sp>
    <xdr:clientData/>
  </xdr:twoCellAnchor>
  <xdr:twoCellAnchor>
    <xdr:from>
      <xdr:col>16</xdr:col>
      <xdr:colOff>23814</xdr:colOff>
      <xdr:row>51</xdr:row>
      <xdr:rowOff>150360</xdr:rowOff>
    </xdr:from>
    <xdr:to>
      <xdr:col>18</xdr:col>
      <xdr:colOff>761999</xdr:colOff>
      <xdr:row>53</xdr:row>
      <xdr:rowOff>23812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16466345" y="10354016"/>
          <a:ext cx="2178842" cy="278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pt-PT" sz="1000" b="0" i="0" strike="noStrike">
              <a:solidFill>
                <a:srgbClr val="000000"/>
              </a:solidFill>
              <a:latin typeface="Arial"/>
              <a:cs typeface="Arial"/>
            </a:rPr>
            <a:t>EBITDA = OR + Amortizations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2"/>
  <sheetViews>
    <sheetView tabSelected="1" zoomScale="80" zoomScaleNormal="80" workbookViewId="0">
      <selection activeCell="H8" sqref="H8"/>
    </sheetView>
  </sheetViews>
  <sheetFormatPr defaultRowHeight="13.2" x14ac:dyDescent="0.25"/>
  <sheetData>
    <row r="3" spans="6:12" x14ac:dyDescent="0.25">
      <c r="F3" s="206" t="s">
        <v>307</v>
      </c>
    </row>
    <row r="5" spans="6:12" x14ac:dyDescent="0.25">
      <c r="F5" s="211" t="s">
        <v>323</v>
      </c>
    </row>
    <row r="10" spans="6:12" ht="17.399999999999999" x14ac:dyDescent="0.3">
      <c r="F10" s="200"/>
      <c r="G10" s="215" t="s">
        <v>310</v>
      </c>
      <c r="I10" s="216"/>
    </row>
    <row r="14" spans="6:12" x14ac:dyDescent="0.25">
      <c r="F14" s="214" t="s">
        <v>313</v>
      </c>
    </row>
    <row r="15" spans="6:12" x14ac:dyDescent="0.25">
      <c r="F15" s="214" t="s">
        <v>312</v>
      </c>
    </row>
    <row r="16" spans="6:12" ht="17.399999999999999" x14ac:dyDescent="0.3">
      <c r="L16" s="216"/>
    </row>
    <row r="17" spans="2:16" x14ac:dyDescent="0.25">
      <c r="B17" s="206" t="s">
        <v>302</v>
      </c>
    </row>
    <row r="18" spans="2:16" x14ac:dyDescent="0.25">
      <c r="B18" s="211" t="s">
        <v>308</v>
      </c>
      <c r="P18" s="214"/>
    </row>
    <row r="20" spans="2:16" x14ac:dyDescent="0.25">
      <c r="B20" s="211" t="s">
        <v>314</v>
      </c>
    </row>
    <row r="22" spans="2:16" x14ac:dyDescent="0.25">
      <c r="B22" t="s">
        <v>309</v>
      </c>
    </row>
    <row r="32" spans="2:16" x14ac:dyDescent="0.25">
      <c r="F32" s="21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207"/>
  <sheetViews>
    <sheetView zoomScale="80" zoomScaleNormal="80" workbookViewId="0">
      <pane ySplit="5" topLeftCell="A6" activePane="bottomLeft" state="frozen"/>
      <selection pane="bottomLeft" activeCell="T17" sqref="T17:W17"/>
    </sheetView>
  </sheetViews>
  <sheetFormatPr defaultColWidth="9.109375" defaultRowHeight="14.4" x14ac:dyDescent="0.3"/>
  <cols>
    <col min="1" max="1" width="9.109375" style="2"/>
    <col min="2" max="2" width="8.109375" style="2" customWidth="1"/>
    <col min="3" max="5" width="9.109375" style="2"/>
    <col min="6" max="6" width="21.109375" style="2" customWidth="1"/>
    <col min="7" max="8" width="17.5546875" style="9" bestFit="1" customWidth="1"/>
    <col min="9" max="9" width="0.109375" style="2" customWidth="1"/>
    <col min="10" max="10" width="0" style="2" hidden="1" customWidth="1"/>
    <col min="11" max="11" width="32" style="2" hidden="1" customWidth="1"/>
    <col min="12" max="12" width="0.33203125" style="2" customWidth="1"/>
    <col min="13" max="13" width="1.5546875" style="2" hidden="1" customWidth="1"/>
    <col min="14" max="14" width="14.6640625" style="2" hidden="1" customWidth="1"/>
    <col min="15" max="15" width="15.33203125" style="2" bestFit="1" customWidth="1"/>
    <col min="16" max="16" width="9.109375" style="2"/>
    <col min="17" max="17" width="0" style="2" hidden="1" customWidth="1"/>
    <col min="18" max="18" width="9.109375" style="2"/>
    <col min="19" max="19" width="6.44140625" style="2" customWidth="1"/>
    <col min="20" max="22" width="9.109375" style="2"/>
    <col min="23" max="23" width="18.109375" style="2" customWidth="1"/>
    <col min="24" max="24" width="17.44140625" style="2" customWidth="1"/>
    <col min="25" max="25" width="19.6640625" style="2" customWidth="1"/>
    <col min="26" max="16384" width="9.109375" style="2"/>
  </cols>
  <sheetData>
    <row r="2" spans="2:35" x14ac:dyDescent="0.3">
      <c r="B2" s="1"/>
      <c r="C2" s="257" t="s">
        <v>30</v>
      </c>
      <c r="D2" s="257"/>
      <c r="E2" s="257"/>
      <c r="F2" s="257"/>
      <c r="G2" s="8"/>
      <c r="H2" s="8"/>
      <c r="I2" s="1"/>
      <c r="J2" s="1"/>
      <c r="K2" s="1"/>
      <c r="L2" s="1"/>
      <c r="M2" s="1"/>
      <c r="N2" s="1"/>
      <c r="O2" s="1"/>
      <c r="Q2" s="194"/>
      <c r="R2" s="195"/>
      <c r="S2" s="195"/>
      <c r="T2" s="256" t="s">
        <v>236</v>
      </c>
      <c r="U2" s="256"/>
      <c r="V2" s="256"/>
      <c r="W2" s="256"/>
      <c r="X2" s="256"/>
      <c r="Y2" s="256"/>
      <c r="Z2" s="195"/>
      <c r="AA2" s="195"/>
      <c r="AB2" s="195"/>
      <c r="AC2" s="195"/>
      <c r="AD2" s="195"/>
      <c r="AE2" s="195"/>
      <c r="AF2" s="195"/>
      <c r="AG2" s="195"/>
      <c r="AH2" s="195"/>
      <c r="AI2" s="194"/>
    </row>
    <row r="3" spans="2:35" ht="15" thickBot="1" x14ac:dyDescent="0.35">
      <c r="O3" s="3" t="s">
        <v>29</v>
      </c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94"/>
      <c r="AB3" s="194"/>
      <c r="AC3" s="194"/>
      <c r="AD3" s="194"/>
      <c r="AE3" s="194"/>
      <c r="AF3" s="194"/>
      <c r="AG3" s="194"/>
      <c r="AH3" s="196"/>
      <c r="AI3" s="194"/>
    </row>
    <row r="4" spans="2:35" x14ac:dyDescent="0.3">
      <c r="B4" s="236" t="s">
        <v>10</v>
      </c>
      <c r="C4" s="237"/>
      <c r="D4" s="237"/>
      <c r="E4" s="237"/>
      <c r="F4" s="250"/>
      <c r="G4" s="254"/>
      <c r="H4" s="255"/>
      <c r="Q4" s="123"/>
      <c r="R4" s="123"/>
      <c r="S4" s="236" t="s">
        <v>284</v>
      </c>
      <c r="T4" s="237"/>
      <c r="U4" s="237"/>
      <c r="V4" s="237"/>
      <c r="W4" s="250"/>
      <c r="X4" s="254"/>
      <c r="Y4" s="255"/>
      <c r="Z4" s="66"/>
      <c r="AA4" s="66"/>
      <c r="AB4" s="66"/>
      <c r="AC4" s="66"/>
      <c r="AD4" s="66"/>
      <c r="AE4" s="66"/>
      <c r="AF4" s="66"/>
      <c r="AG4" s="258"/>
      <c r="AH4" s="258"/>
      <c r="AI4" s="194"/>
    </row>
    <row r="5" spans="2:35" ht="15" thickBot="1" x14ac:dyDescent="0.35">
      <c r="B5" s="239"/>
      <c r="C5" s="240"/>
      <c r="D5" s="240"/>
      <c r="E5" s="240"/>
      <c r="F5" s="251"/>
      <c r="G5" s="20">
        <v>2012</v>
      </c>
      <c r="H5" s="21">
        <v>2011</v>
      </c>
      <c r="Q5" s="123"/>
      <c r="R5" s="123"/>
      <c r="S5" s="239"/>
      <c r="T5" s="240"/>
      <c r="U5" s="240"/>
      <c r="V5" s="240"/>
      <c r="W5" s="251"/>
      <c r="X5" s="20">
        <f>G5</f>
        <v>2012</v>
      </c>
      <c r="Y5" s="21">
        <f>H5</f>
        <v>2011</v>
      </c>
      <c r="Z5" s="66"/>
      <c r="AA5" s="27"/>
      <c r="AB5" s="66"/>
      <c r="AC5" s="66"/>
      <c r="AD5" s="66"/>
      <c r="AE5" s="66"/>
      <c r="AF5" s="66"/>
      <c r="AG5" s="27"/>
      <c r="AH5" s="27"/>
      <c r="AI5" s="194"/>
    </row>
    <row r="6" spans="2:35" x14ac:dyDescent="0.3">
      <c r="B6" s="252" t="s">
        <v>176</v>
      </c>
      <c r="C6" s="253"/>
      <c r="D6" s="253"/>
      <c r="E6" s="253"/>
      <c r="F6" s="253"/>
      <c r="G6" s="22">
        <f>SUM(G8:G12)</f>
        <v>0</v>
      </c>
      <c r="H6" s="22">
        <f>SUM(H8:H12)</f>
        <v>0</v>
      </c>
      <c r="Q6" s="123"/>
      <c r="R6" s="123"/>
      <c r="S6" s="252" t="s">
        <v>237</v>
      </c>
      <c r="T6" s="253"/>
      <c r="U6" s="253"/>
      <c r="V6" s="253"/>
      <c r="W6" s="253"/>
      <c r="X6" s="22">
        <f>+G6</f>
        <v>0</v>
      </c>
      <c r="Y6" s="22">
        <f>+H6</f>
        <v>0</v>
      </c>
      <c r="Z6" s="123"/>
      <c r="AA6" s="123"/>
      <c r="AB6" s="65"/>
      <c r="AC6" s="65"/>
      <c r="AD6" s="65"/>
      <c r="AE6" s="65"/>
      <c r="AF6" s="65"/>
      <c r="AG6" s="197"/>
      <c r="AH6" s="197"/>
      <c r="AI6" s="194"/>
    </row>
    <row r="7" spans="2:35" hidden="1" x14ac:dyDescent="0.3">
      <c r="B7" s="248" t="s">
        <v>239</v>
      </c>
      <c r="C7" s="249"/>
      <c r="D7" s="249"/>
      <c r="E7" s="249"/>
      <c r="F7" s="249"/>
      <c r="G7" s="28">
        <f>SUM(G8:G9)</f>
        <v>0</v>
      </c>
      <c r="H7" s="29">
        <f>SUM(H8:H9)</f>
        <v>0</v>
      </c>
      <c r="Q7" s="123"/>
      <c r="R7" s="123"/>
      <c r="S7" s="248" t="s">
        <v>239</v>
      </c>
      <c r="T7" s="249"/>
      <c r="U7" s="249"/>
      <c r="V7" s="249"/>
      <c r="W7" s="249"/>
      <c r="X7" s="28">
        <f t="shared" ref="X7:X22" si="0">+G7</f>
        <v>0</v>
      </c>
      <c r="Y7" s="29">
        <f t="shared" ref="Y7:Y22" si="1">+H7</f>
        <v>0</v>
      </c>
      <c r="Z7" s="123"/>
      <c r="AA7" s="123"/>
      <c r="AB7" s="65"/>
      <c r="AC7" s="65"/>
      <c r="AD7" s="65"/>
      <c r="AE7" s="65"/>
      <c r="AF7" s="65"/>
      <c r="AG7" s="197"/>
      <c r="AH7" s="197"/>
      <c r="AI7" s="194"/>
    </row>
    <row r="8" spans="2:35" x14ac:dyDescent="0.3">
      <c r="B8" s="14"/>
      <c r="C8" s="221" t="s">
        <v>240</v>
      </c>
      <c r="D8" s="225"/>
      <c r="E8" s="225"/>
      <c r="F8" s="225"/>
      <c r="G8" s="200"/>
      <c r="H8" s="201"/>
      <c r="Q8" s="123"/>
      <c r="R8" s="123"/>
      <c r="S8" s="14"/>
      <c r="T8" s="221" t="s">
        <v>242</v>
      </c>
      <c r="U8" s="225"/>
      <c r="V8" s="225"/>
      <c r="W8" s="225"/>
      <c r="X8" s="6">
        <f t="shared" si="0"/>
        <v>0</v>
      </c>
      <c r="Y8" s="208">
        <f t="shared" si="1"/>
        <v>0</v>
      </c>
      <c r="Z8" s="197"/>
      <c r="AA8" s="197"/>
      <c r="AB8" s="123"/>
      <c r="AC8" s="65"/>
      <c r="AD8" s="65"/>
      <c r="AE8" s="65"/>
      <c r="AF8" s="65"/>
      <c r="AG8" s="197"/>
      <c r="AH8" s="197"/>
      <c r="AI8" s="194"/>
    </row>
    <row r="9" spans="2:35" x14ac:dyDescent="0.3">
      <c r="B9" s="15"/>
      <c r="C9" s="221" t="s">
        <v>101</v>
      </c>
      <c r="D9" s="225"/>
      <c r="E9" s="225"/>
      <c r="F9" s="225"/>
      <c r="G9" s="200"/>
      <c r="H9" s="201"/>
      <c r="Q9" s="123"/>
      <c r="R9" s="123"/>
      <c r="S9" s="15"/>
      <c r="T9" s="221" t="s">
        <v>101</v>
      </c>
      <c r="U9" s="225"/>
      <c r="V9" s="225"/>
      <c r="W9" s="225"/>
      <c r="X9" s="6">
        <f t="shared" si="0"/>
        <v>0</v>
      </c>
      <c r="Y9" s="208">
        <f t="shared" si="1"/>
        <v>0</v>
      </c>
      <c r="Z9" s="197"/>
      <c r="AA9" s="197"/>
      <c r="AB9" s="123"/>
      <c r="AC9" s="65"/>
      <c r="AD9" s="65"/>
      <c r="AE9" s="65"/>
      <c r="AF9" s="65"/>
      <c r="AG9" s="197"/>
      <c r="AH9" s="197"/>
      <c r="AI9" s="194"/>
    </row>
    <row r="10" spans="2:35" x14ac:dyDescent="0.3">
      <c r="B10" s="18"/>
      <c r="C10" s="221" t="s">
        <v>238</v>
      </c>
      <c r="D10" s="225"/>
      <c r="E10" s="225"/>
      <c r="F10" s="225"/>
      <c r="G10" s="200"/>
      <c r="H10" s="200"/>
      <c r="Q10" s="123"/>
      <c r="R10" s="123"/>
      <c r="S10" s="18"/>
      <c r="T10" s="221" t="s">
        <v>281</v>
      </c>
      <c r="U10" s="225"/>
      <c r="V10" s="225"/>
      <c r="W10" s="225"/>
      <c r="X10" s="6">
        <f t="shared" si="0"/>
        <v>0</v>
      </c>
      <c r="Y10" s="6">
        <f t="shared" si="1"/>
        <v>0</v>
      </c>
      <c r="Z10" s="197"/>
      <c r="AA10" s="197"/>
      <c r="AB10" s="65"/>
      <c r="AC10" s="65"/>
      <c r="AD10" s="65"/>
      <c r="AE10" s="65"/>
      <c r="AF10" s="65"/>
      <c r="AG10" s="197"/>
      <c r="AH10" s="197"/>
      <c r="AI10" s="194"/>
    </row>
    <row r="11" spans="2:35" x14ac:dyDescent="0.3">
      <c r="B11" s="18"/>
      <c r="C11" s="221" t="s">
        <v>241</v>
      </c>
      <c r="D11" s="225"/>
      <c r="E11" s="225"/>
      <c r="F11" s="225"/>
      <c r="G11" s="200"/>
      <c r="H11" s="200"/>
      <c r="Q11" s="123"/>
      <c r="R11" s="123"/>
      <c r="S11" s="18"/>
      <c r="T11" s="221" t="s">
        <v>243</v>
      </c>
      <c r="U11" s="225"/>
      <c r="V11" s="225"/>
      <c r="W11" s="225"/>
      <c r="X11" s="6">
        <f t="shared" si="0"/>
        <v>0</v>
      </c>
      <c r="Y11" s="6">
        <f t="shared" si="1"/>
        <v>0</v>
      </c>
      <c r="Z11" s="197"/>
      <c r="AA11" s="197"/>
      <c r="AB11" s="123"/>
      <c r="AC11" s="65"/>
      <c r="AD11" s="65"/>
      <c r="AE11" s="65"/>
      <c r="AF11" s="65"/>
      <c r="AG11" s="197"/>
      <c r="AH11" s="197"/>
      <c r="AI11" s="194"/>
    </row>
    <row r="12" spans="2:35" x14ac:dyDescent="0.3">
      <c r="B12" s="15"/>
      <c r="C12" s="220" t="s">
        <v>177</v>
      </c>
      <c r="D12" s="220"/>
      <c r="E12" s="220"/>
      <c r="F12" s="221"/>
      <c r="G12" s="200"/>
      <c r="H12" s="200"/>
      <c r="Q12" s="123"/>
      <c r="R12" s="123"/>
      <c r="S12" s="15"/>
      <c r="T12" s="220" t="s">
        <v>244</v>
      </c>
      <c r="U12" s="220"/>
      <c r="V12" s="220"/>
      <c r="W12" s="221"/>
      <c r="X12" s="6">
        <f t="shared" si="0"/>
        <v>0</v>
      </c>
      <c r="Y12" s="6">
        <f t="shared" si="1"/>
        <v>0</v>
      </c>
      <c r="Z12" s="197"/>
      <c r="AA12" s="197"/>
      <c r="AB12" s="123"/>
      <c r="AC12" s="198"/>
      <c r="AD12" s="198"/>
      <c r="AE12" s="198"/>
      <c r="AF12" s="198"/>
      <c r="AG12" s="197"/>
      <c r="AH12" s="197"/>
      <c r="AI12" s="194"/>
    </row>
    <row r="13" spans="2:35" x14ac:dyDescent="0.3">
      <c r="B13" s="242" t="s">
        <v>175</v>
      </c>
      <c r="C13" s="243"/>
      <c r="D13" s="243"/>
      <c r="E13" s="243"/>
      <c r="F13" s="243"/>
      <c r="G13" s="23">
        <f>SUM(G14:G21)</f>
        <v>0</v>
      </c>
      <c r="H13" s="23">
        <f>SUM(H14:H21)</f>
        <v>0</v>
      </c>
      <c r="Q13" s="123"/>
      <c r="R13" s="123"/>
      <c r="S13" s="242" t="s">
        <v>245</v>
      </c>
      <c r="T13" s="243"/>
      <c r="U13" s="243"/>
      <c r="V13" s="243"/>
      <c r="W13" s="243"/>
      <c r="X13" s="23">
        <f t="shared" si="0"/>
        <v>0</v>
      </c>
      <c r="Y13" s="23">
        <f t="shared" si="1"/>
        <v>0</v>
      </c>
      <c r="Z13" s="197"/>
      <c r="AA13" s="197"/>
      <c r="AB13" s="65"/>
      <c r="AC13" s="65"/>
      <c r="AD13" s="65"/>
      <c r="AE13" s="65"/>
      <c r="AF13" s="65"/>
      <c r="AG13" s="197"/>
      <c r="AH13" s="197"/>
      <c r="AI13" s="194"/>
    </row>
    <row r="14" spans="2:35" x14ac:dyDescent="0.3">
      <c r="B14" s="15"/>
      <c r="C14" s="221" t="s">
        <v>171</v>
      </c>
      <c r="D14" s="225"/>
      <c r="E14" s="225"/>
      <c r="F14" s="225"/>
      <c r="G14" s="200"/>
      <c r="H14" s="200"/>
      <c r="Q14" s="123"/>
      <c r="R14" s="123"/>
      <c r="S14" s="15"/>
      <c r="T14" s="221" t="s">
        <v>246</v>
      </c>
      <c r="U14" s="225"/>
      <c r="V14" s="225"/>
      <c r="W14" s="225"/>
      <c r="X14" s="6">
        <f t="shared" si="0"/>
        <v>0</v>
      </c>
      <c r="Y14" s="6">
        <f t="shared" si="1"/>
        <v>0</v>
      </c>
      <c r="Z14" s="197"/>
      <c r="AA14" s="197"/>
      <c r="AB14" s="65"/>
      <c r="AC14" s="65"/>
      <c r="AD14" s="198"/>
      <c r="AE14" s="198"/>
      <c r="AF14" s="198"/>
      <c r="AG14" s="197"/>
      <c r="AH14" s="197"/>
      <c r="AI14" s="194"/>
    </row>
    <row r="15" spans="2:35" x14ac:dyDescent="0.3">
      <c r="B15" s="15"/>
      <c r="C15" s="221" t="s">
        <v>4</v>
      </c>
      <c r="D15" s="225"/>
      <c r="E15" s="225"/>
      <c r="F15" s="225"/>
      <c r="G15" s="200"/>
      <c r="H15" s="200"/>
      <c r="Q15" s="123"/>
      <c r="R15" s="123"/>
      <c r="S15" s="15"/>
      <c r="T15" s="221" t="s">
        <v>247</v>
      </c>
      <c r="U15" s="225"/>
      <c r="V15" s="225"/>
      <c r="W15" s="225"/>
      <c r="X15" s="6">
        <f t="shared" si="0"/>
        <v>0</v>
      </c>
      <c r="Y15" s="6">
        <f t="shared" si="1"/>
        <v>0</v>
      </c>
      <c r="Z15" s="197"/>
      <c r="AA15" s="197"/>
      <c r="AB15" s="65"/>
      <c r="AC15" s="65"/>
      <c r="AD15" s="65"/>
      <c r="AE15" s="65"/>
      <c r="AF15" s="65"/>
      <c r="AG15" s="197"/>
      <c r="AH15" s="197"/>
      <c r="AI15" s="194"/>
    </row>
    <row r="16" spans="2:35" x14ac:dyDescent="0.3">
      <c r="B16" s="15"/>
      <c r="C16" s="221" t="s">
        <v>7</v>
      </c>
      <c r="D16" s="225"/>
      <c r="E16" s="225"/>
      <c r="F16" s="225"/>
      <c r="G16" s="200"/>
      <c r="H16" s="200"/>
      <c r="Q16" s="123"/>
      <c r="R16" s="123"/>
      <c r="S16" s="15"/>
      <c r="T16" s="221" t="s">
        <v>248</v>
      </c>
      <c r="U16" s="225"/>
      <c r="V16" s="225"/>
      <c r="W16" s="225"/>
      <c r="X16" s="6">
        <f t="shared" si="0"/>
        <v>0</v>
      </c>
      <c r="Y16" s="6">
        <f t="shared" si="1"/>
        <v>0</v>
      </c>
      <c r="Z16" s="197"/>
      <c r="AA16" s="197"/>
      <c r="AB16" s="65"/>
      <c r="AC16" s="65"/>
      <c r="AD16" s="65"/>
      <c r="AE16" s="65"/>
      <c r="AF16" s="65"/>
      <c r="AG16" s="197"/>
      <c r="AH16" s="197"/>
      <c r="AI16" s="194"/>
    </row>
    <row r="17" spans="2:35" x14ac:dyDescent="0.3">
      <c r="B17" s="15"/>
      <c r="C17" s="221" t="s">
        <v>8</v>
      </c>
      <c r="D17" s="225"/>
      <c r="E17" s="225"/>
      <c r="F17" s="225"/>
      <c r="G17" s="200"/>
      <c r="H17" s="200"/>
      <c r="Q17" s="123"/>
      <c r="R17" s="123"/>
      <c r="S17" s="15"/>
      <c r="T17" s="221" t="s">
        <v>110</v>
      </c>
      <c r="U17" s="225"/>
      <c r="V17" s="225"/>
      <c r="W17" s="225"/>
      <c r="X17" s="6">
        <f t="shared" si="0"/>
        <v>0</v>
      </c>
      <c r="Y17" s="6">
        <f t="shared" si="1"/>
        <v>0</v>
      </c>
      <c r="Z17" s="197"/>
      <c r="AA17" s="197"/>
      <c r="AB17" s="65"/>
      <c r="AC17" s="65"/>
      <c r="AD17" s="65"/>
      <c r="AE17" s="65"/>
      <c r="AF17" s="65"/>
      <c r="AG17" s="197"/>
      <c r="AH17" s="197"/>
      <c r="AI17" s="194"/>
    </row>
    <row r="18" spans="2:35" x14ac:dyDescent="0.3">
      <c r="B18" s="15"/>
      <c r="C18" s="221" t="s">
        <v>173</v>
      </c>
      <c r="D18" s="225"/>
      <c r="E18" s="225"/>
      <c r="F18" s="225"/>
      <c r="G18" s="200"/>
      <c r="H18" s="200"/>
      <c r="Q18" s="123"/>
      <c r="R18" s="123"/>
      <c r="S18" s="15"/>
      <c r="T18" s="221" t="s">
        <v>282</v>
      </c>
      <c r="U18" s="225"/>
      <c r="V18" s="225"/>
      <c r="W18" s="225"/>
      <c r="X18" s="6">
        <f t="shared" si="0"/>
        <v>0</v>
      </c>
      <c r="Y18" s="6">
        <f t="shared" si="1"/>
        <v>0</v>
      </c>
      <c r="Z18" s="197"/>
      <c r="AA18" s="197"/>
      <c r="AB18" s="65"/>
      <c r="AC18" s="65"/>
      <c r="AD18" s="65"/>
      <c r="AE18" s="65"/>
      <c r="AF18" s="65"/>
      <c r="AG18" s="197"/>
      <c r="AH18" s="197"/>
      <c r="AI18" s="194"/>
    </row>
    <row r="19" spans="2:35" x14ac:dyDescent="0.3">
      <c r="B19" s="15"/>
      <c r="C19" s="221" t="s">
        <v>172</v>
      </c>
      <c r="D19" s="225"/>
      <c r="E19" s="225"/>
      <c r="F19" s="225"/>
      <c r="G19" s="200"/>
      <c r="H19" s="200"/>
      <c r="Q19" s="123"/>
      <c r="R19" s="123"/>
      <c r="S19" s="15"/>
      <c r="T19" s="221" t="s">
        <v>249</v>
      </c>
      <c r="U19" s="225"/>
      <c r="V19" s="225"/>
      <c r="W19" s="225"/>
      <c r="X19" s="6">
        <f t="shared" si="0"/>
        <v>0</v>
      </c>
      <c r="Y19" s="6">
        <f t="shared" si="1"/>
        <v>0</v>
      </c>
      <c r="Z19" s="199"/>
      <c r="AA19" s="199"/>
      <c r="AB19" s="65"/>
      <c r="AC19" s="65"/>
      <c r="AD19" s="65"/>
      <c r="AE19" s="65"/>
      <c r="AF19" s="65"/>
      <c r="AG19" s="197"/>
      <c r="AH19" s="197"/>
      <c r="AI19" s="194"/>
    </row>
    <row r="20" spans="2:35" x14ac:dyDescent="0.3">
      <c r="B20" s="18"/>
      <c r="C20" s="221" t="s">
        <v>11</v>
      </c>
      <c r="D20" s="225"/>
      <c r="E20" s="225"/>
      <c r="F20" s="225"/>
      <c r="G20" s="200"/>
      <c r="H20" s="200"/>
      <c r="Q20" s="123"/>
      <c r="R20" s="123"/>
      <c r="S20" s="18"/>
      <c r="T20" s="221" t="s">
        <v>283</v>
      </c>
      <c r="U20" s="225"/>
      <c r="V20" s="225"/>
      <c r="W20" s="225"/>
      <c r="X20" s="6">
        <f t="shared" si="0"/>
        <v>0</v>
      </c>
      <c r="Y20" s="6">
        <f t="shared" si="1"/>
        <v>0</v>
      </c>
      <c r="Z20" s="197"/>
      <c r="AA20" s="197"/>
      <c r="AB20" s="123"/>
      <c r="AC20" s="65"/>
      <c r="AD20" s="65"/>
      <c r="AE20" s="65"/>
      <c r="AF20" s="65"/>
      <c r="AG20" s="197"/>
      <c r="AH20" s="197"/>
      <c r="AI20" s="194"/>
    </row>
    <row r="21" spans="2:35" ht="15" thickBot="1" x14ac:dyDescent="0.35">
      <c r="B21" s="19"/>
      <c r="C21" s="244" t="s">
        <v>174</v>
      </c>
      <c r="D21" s="245"/>
      <c r="E21" s="245"/>
      <c r="F21" s="245"/>
      <c r="G21" s="200"/>
      <c r="H21" s="200"/>
      <c r="Q21" s="123"/>
      <c r="R21" s="123"/>
      <c r="S21" s="19"/>
      <c r="T21" s="244" t="s">
        <v>250</v>
      </c>
      <c r="U21" s="245"/>
      <c r="V21" s="245"/>
      <c r="W21" s="245"/>
      <c r="X21" s="6">
        <f t="shared" si="0"/>
        <v>0</v>
      </c>
      <c r="Y21" s="6">
        <f t="shared" si="1"/>
        <v>0</v>
      </c>
      <c r="Z21" s="197"/>
      <c r="AA21" s="197"/>
      <c r="AB21" s="65"/>
      <c r="AC21" s="65"/>
      <c r="AD21" s="65"/>
      <c r="AE21" s="65"/>
      <c r="AF21" s="65"/>
      <c r="AG21" s="197"/>
      <c r="AH21" s="197"/>
      <c r="AI21" s="194"/>
    </row>
    <row r="22" spans="2:35" ht="15" thickBot="1" x14ac:dyDescent="0.35">
      <c r="B22" s="25"/>
      <c r="C22" s="246" t="s">
        <v>193</v>
      </c>
      <c r="D22" s="247"/>
      <c r="E22" s="247"/>
      <c r="F22" s="247"/>
      <c r="G22" s="26">
        <f>+G6+G13</f>
        <v>0</v>
      </c>
      <c r="H22" s="26">
        <f>+H6+H13</f>
        <v>0</v>
      </c>
      <c r="Q22" s="123"/>
      <c r="R22" s="123"/>
      <c r="S22" s="25"/>
      <c r="T22" s="246" t="s">
        <v>251</v>
      </c>
      <c r="U22" s="247"/>
      <c r="V22" s="247"/>
      <c r="W22" s="247"/>
      <c r="X22" s="26">
        <f t="shared" si="0"/>
        <v>0</v>
      </c>
      <c r="Y22" s="26">
        <f t="shared" si="1"/>
        <v>0</v>
      </c>
      <c r="Z22" s="197"/>
      <c r="AA22" s="197"/>
      <c r="AB22" s="123"/>
      <c r="AC22" s="65"/>
      <c r="AD22" s="66"/>
      <c r="AE22" s="65"/>
      <c r="AF22" s="65"/>
      <c r="AG22" s="197"/>
      <c r="AH22" s="197"/>
      <c r="AI22" s="194"/>
    </row>
    <row r="23" spans="2:35" ht="15" customHeight="1" x14ac:dyDescent="0.3">
      <c r="B23" s="236" t="s">
        <v>12</v>
      </c>
      <c r="C23" s="237"/>
      <c r="D23" s="237"/>
      <c r="E23" s="237"/>
      <c r="F23" s="237"/>
      <c r="G23" s="237"/>
      <c r="H23" s="238"/>
      <c r="I23" s="4"/>
      <c r="J23" s="4"/>
      <c r="K23" s="4"/>
      <c r="L23" s="4"/>
      <c r="M23" s="4"/>
      <c r="N23" s="4"/>
      <c r="O23" s="4"/>
      <c r="Q23" s="123"/>
      <c r="R23" s="123"/>
      <c r="S23" s="236" t="s">
        <v>285</v>
      </c>
      <c r="T23" s="237"/>
      <c r="U23" s="237"/>
      <c r="V23" s="237"/>
      <c r="W23" s="237"/>
      <c r="X23" s="237"/>
      <c r="Y23" s="238"/>
      <c r="Z23" s="123"/>
      <c r="AA23" s="194"/>
      <c r="AB23" s="194"/>
      <c r="AC23" s="194"/>
      <c r="AD23" s="194"/>
      <c r="AE23" s="194"/>
      <c r="AF23" s="194"/>
      <c r="AG23" s="194"/>
      <c r="AH23" s="194"/>
      <c r="AI23" s="194"/>
    </row>
    <row r="24" spans="2:35" ht="15.75" customHeight="1" thickBot="1" x14ac:dyDescent="0.35">
      <c r="B24" s="239"/>
      <c r="C24" s="240"/>
      <c r="D24" s="240"/>
      <c r="E24" s="240"/>
      <c r="F24" s="240"/>
      <c r="G24" s="240"/>
      <c r="H24" s="241"/>
      <c r="I24" s="4"/>
      <c r="J24" s="4"/>
      <c r="K24" s="4"/>
      <c r="L24" s="4"/>
      <c r="M24" s="4"/>
      <c r="N24" s="4"/>
      <c r="O24" s="4"/>
      <c r="Q24" s="123"/>
      <c r="R24" s="123"/>
      <c r="S24" s="239"/>
      <c r="T24" s="240"/>
      <c r="U24" s="240"/>
      <c r="V24" s="240"/>
      <c r="W24" s="240"/>
      <c r="X24" s="240"/>
      <c r="Y24" s="241"/>
      <c r="Z24" s="123"/>
      <c r="AA24" s="194"/>
      <c r="AB24" s="194"/>
      <c r="AC24" s="194"/>
      <c r="AD24" s="194"/>
      <c r="AE24" s="194"/>
      <c r="AF24" s="194"/>
      <c r="AG24" s="194"/>
      <c r="AH24" s="194"/>
      <c r="AI24" s="194"/>
    </row>
    <row r="25" spans="2:35" ht="15" thickBot="1" x14ac:dyDescent="0.35">
      <c r="B25" s="232" t="s">
        <v>178</v>
      </c>
      <c r="C25" s="233"/>
      <c r="D25" s="233"/>
      <c r="E25" s="233"/>
      <c r="F25" s="233"/>
      <c r="G25" s="32"/>
      <c r="H25" s="33"/>
      <c r="I25" s="4"/>
      <c r="J25" s="4"/>
      <c r="K25" s="4"/>
      <c r="L25" s="4"/>
      <c r="M25" s="4"/>
      <c r="N25" s="4"/>
      <c r="O25" s="4"/>
      <c r="Q25" s="123"/>
      <c r="R25" s="123"/>
      <c r="S25" s="232" t="s">
        <v>286</v>
      </c>
      <c r="T25" s="233"/>
      <c r="U25" s="233"/>
      <c r="V25" s="233"/>
      <c r="W25" s="233"/>
      <c r="X25" s="32"/>
      <c r="Y25" s="33"/>
      <c r="Z25" s="123"/>
      <c r="AA25" s="194"/>
      <c r="AB25" s="194"/>
      <c r="AC25" s="194"/>
      <c r="AD25" s="194"/>
      <c r="AE25" s="194"/>
      <c r="AF25" s="194"/>
      <c r="AG25" s="194"/>
      <c r="AH25" s="194"/>
      <c r="AI25" s="194"/>
    </row>
    <row r="26" spans="2:35" x14ac:dyDescent="0.3">
      <c r="B26" s="15"/>
      <c r="C26" s="234" t="s">
        <v>179</v>
      </c>
      <c r="D26" s="234"/>
      <c r="E26" s="234"/>
      <c r="F26" s="235"/>
      <c r="G26" s="200"/>
      <c r="H26" s="200"/>
      <c r="I26" s="7">
        <f>+G26</f>
        <v>0</v>
      </c>
      <c r="J26" s="4"/>
      <c r="K26" s="4"/>
      <c r="L26" s="4"/>
      <c r="M26" s="4"/>
      <c r="N26" s="4"/>
      <c r="O26" s="4"/>
      <c r="Q26" s="123"/>
      <c r="R26" s="123"/>
      <c r="S26" s="15"/>
      <c r="T26" s="234" t="s">
        <v>252</v>
      </c>
      <c r="U26" s="234"/>
      <c r="V26" s="234"/>
      <c r="W26" s="235"/>
      <c r="X26" s="6">
        <f>+G26</f>
        <v>0</v>
      </c>
      <c r="Y26" s="6">
        <f>+H26</f>
        <v>0</v>
      </c>
      <c r="Z26" s="123"/>
      <c r="AA26" s="194"/>
      <c r="AB26" s="194"/>
      <c r="AC26" s="194"/>
      <c r="AD26" s="194"/>
      <c r="AE26" s="194"/>
      <c r="AF26" s="194"/>
      <c r="AG26" s="194"/>
      <c r="AH26" s="194"/>
      <c r="AI26" s="194"/>
    </row>
    <row r="27" spans="2:35" x14ac:dyDescent="0.3">
      <c r="B27" s="15"/>
      <c r="C27" s="220" t="s">
        <v>14</v>
      </c>
      <c r="D27" s="220"/>
      <c r="E27" s="220"/>
      <c r="F27" s="221"/>
      <c r="G27" s="200"/>
      <c r="H27" s="200"/>
      <c r="I27" s="4"/>
      <c r="J27" s="4"/>
      <c r="K27" s="4"/>
      <c r="L27" s="4"/>
      <c r="M27" s="4"/>
      <c r="N27" s="4"/>
      <c r="O27" s="4"/>
      <c r="Q27" s="123"/>
      <c r="R27" s="123"/>
      <c r="S27" s="15"/>
      <c r="T27" s="220" t="s">
        <v>253</v>
      </c>
      <c r="U27" s="220"/>
      <c r="V27" s="220"/>
      <c r="W27" s="221"/>
      <c r="X27" s="6">
        <f t="shared" ref="X27:X33" si="2">+G27</f>
        <v>0</v>
      </c>
      <c r="Y27" s="6">
        <f t="shared" ref="Y27:Y33" si="3">+H27</f>
        <v>0</v>
      </c>
      <c r="Z27" s="123"/>
      <c r="AA27" s="194"/>
      <c r="AB27" s="194"/>
      <c r="AC27" s="194"/>
      <c r="AD27" s="194"/>
      <c r="AE27" s="194"/>
      <c r="AF27" s="194"/>
      <c r="AG27" s="194"/>
      <c r="AH27" s="194"/>
      <c r="AI27" s="194"/>
    </row>
    <row r="28" spans="2:35" x14ac:dyDescent="0.3">
      <c r="B28" s="15"/>
      <c r="C28" s="220" t="s">
        <v>180</v>
      </c>
      <c r="D28" s="220"/>
      <c r="E28" s="220"/>
      <c r="F28" s="221"/>
      <c r="G28" s="200"/>
      <c r="H28" s="200"/>
      <c r="I28" s="7">
        <f>+G28</f>
        <v>0</v>
      </c>
      <c r="J28" s="4"/>
      <c r="K28" s="4"/>
      <c r="L28" s="4"/>
      <c r="M28" s="4"/>
      <c r="N28" s="4"/>
      <c r="O28" s="4"/>
      <c r="Q28" s="123"/>
      <c r="R28" s="123"/>
      <c r="S28" s="15"/>
      <c r="T28" s="220" t="s">
        <v>255</v>
      </c>
      <c r="U28" s="220"/>
      <c r="V28" s="220"/>
      <c r="W28" s="221"/>
      <c r="X28" s="6">
        <f t="shared" si="2"/>
        <v>0</v>
      </c>
      <c r="Y28" s="6">
        <f t="shared" si="3"/>
        <v>0</v>
      </c>
      <c r="Z28" s="123"/>
      <c r="AA28" s="194"/>
      <c r="AB28" s="194"/>
      <c r="AC28" s="194"/>
      <c r="AD28" s="194"/>
      <c r="AE28" s="194"/>
      <c r="AF28" s="194"/>
      <c r="AG28" s="194"/>
      <c r="AH28" s="194"/>
      <c r="AI28" s="194"/>
    </row>
    <row r="29" spans="2:35" x14ac:dyDescent="0.3">
      <c r="B29" s="15"/>
      <c r="C29" s="220" t="s">
        <v>13</v>
      </c>
      <c r="D29" s="220"/>
      <c r="E29" s="220"/>
      <c r="F29" s="221"/>
      <c r="G29" s="200"/>
      <c r="H29" s="200"/>
      <c r="I29" s="4"/>
      <c r="J29" s="4"/>
      <c r="K29" s="4"/>
      <c r="L29" s="4"/>
      <c r="M29" s="4"/>
      <c r="N29" s="4"/>
      <c r="O29" s="4"/>
      <c r="Q29" s="123"/>
      <c r="R29" s="123"/>
      <c r="S29" s="15"/>
      <c r="T29" s="220" t="s">
        <v>254</v>
      </c>
      <c r="U29" s="220"/>
      <c r="V29" s="220"/>
      <c r="W29" s="221"/>
      <c r="X29" s="6">
        <f t="shared" si="2"/>
        <v>0</v>
      </c>
      <c r="Y29" s="6">
        <f t="shared" si="3"/>
        <v>0</v>
      </c>
      <c r="Z29" s="123"/>
      <c r="AA29" s="194"/>
      <c r="AB29" s="194"/>
      <c r="AC29" s="194"/>
      <c r="AD29" s="194"/>
      <c r="AE29" s="194"/>
      <c r="AF29" s="194"/>
      <c r="AG29" s="194"/>
      <c r="AH29" s="194"/>
      <c r="AI29" s="194"/>
    </row>
    <row r="30" spans="2:35" x14ac:dyDescent="0.3">
      <c r="B30" s="15"/>
      <c r="C30" s="220" t="s">
        <v>181</v>
      </c>
      <c r="D30" s="220"/>
      <c r="E30" s="220"/>
      <c r="F30" s="221"/>
      <c r="G30" s="200"/>
      <c r="H30" s="200"/>
      <c r="I30" s="4"/>
      <c r="J30" s="4"/>
      <c r="K30" s="4"/>
      <c r="L30" s="4"/>
      <c r="M30" s="4"/>
      <c r="N30" s="4"/>
      <c r="O30" s="4"/>
      <c r="Q30" s="123"/>
      <c r="R30" s="123"/>
      <c r="S30" s="15"/>
      <c r="T30" s="220" t="s">
        <v>256</v>
      </c>
      <c r="U30" s="220"/>
      <c r="V30" s="220"/>
      <c r="W30" s="221"/>
      <c r="X30" s="6">
        <f t="shared" si="2"/>
        <v>0</v>
      </c>
      <c r="Y30" s="6">
        <f t="shared" si="3"/>
        <v>0</v>
      </c>
      <c r="Z30" s="123"/>
      <c r="AA30" s="194"/>
      <c r="AB30" s="194"/>
      <c r="AC30" s="194"/>
      <c r="AD30" s="194"/>
      <c r="AE30" s="194"/>
      <c r="AF30" s="194"/>
      <c r="AG30" s="194"/>
      <c r="AH30" s="194"/>
      <c r="AI30" s="194"/>
    </row>
    <row r="31" spans="2:35" x14ac:dyDescent="0.3">
      <c r="B31" s="222" t="s">
        <v>195</v>
      </c>
      <c r="C31" s="223"/>
      <c r="D31" s="223"/>
      <c r="E31" s="223"/>
      <c r="F31" s="224"/>
      <c r="G31" s="24">
        <f>SUM(G26:G30)</f>
        <v>0</v>
      </c>
      <c r="H31" s="24">
        <f t="shared" ref="H31:I31" si="4">SUM(H26:H30)</f>
        <v>0</v>
      </c>
      <c r="I31" s="11">
        <f t="shared" si="4"/>
        <v>0</v>
      </c>
      <c r="J31" s="4"/>
      <c r="K31" s="4"/>
      <c r="L31" s="4"/>
      <c r="M31" s="4"/>
      <c r="N31" s="4"/>
      <c r="O31" s="4"/>
      <c r="Q31" s="123"/>
      <c r="R31" s="123"/>
      <c r="S31" s="222" t="s">
        <v>195</v>
      </c>
      <c r="T31" s="223"/>
      <c r="U31" s="223"/>
      <c r="V31" s="223"/>
      <c r="W31" s="224"/>
      <c r="X31" s="6">
        <f t="shared" si="2"/>
        <v>0</v>
      </c>
      <c r="Y31" s="6">
        <f t="shared" si="3"/>
        <v>0</v>
      </c>
      <c r="Z31" s="123"/>
    </row>
    <row r="32" spans="2:35" x14ac:dyDescent="0.3">
      <c r="B32" s="15"/>
      <c r="C32" s="220" t="s">
        <v>25</v>
      </c>
      <c r="D32" s="220"/>
      <c r="E32" s="220"/>
      <c r="F32" s="221"/>
      <c r="G32" s="200"/>
      <c r="H32" s="201"/>
      <c r="I32" s="4"/>
      <c r="J32" s="4"/>
      <c r="K32" s="4"/>
      <c r="L32" s="4"/>
      <c r="M32" s="4"/>
      <c r="N32" s="4"/>
      <c r="O32" s="4"/>
      <c r="Q32" s="123"/>
      <c r="R32" s="123"/>
      <c r="S32" s="15"/>
      <c r="T32" s="220" t="s">
        <v>257</v>
      </c>
      <c r="U32" s="220"/>
      <c r="V32" s="220"/>
      <c r="W32" s="221"/>
      <c r="X32" s="6">
        <f t="shared" si="2"/>
        <v>0</v>
      </c>
      <c r="Y32" s="6">
        <f t="shared" si="3"/>
        <v>0</v>
      </c>
      <c r="Z32" s="123"/>
    </row>
    <row r="33" spans="2:26" ht="15" thickBot="1" x14ac:dyDescent="0.35">
      <c r="B33" s="229" t="s">
        <v>182</v>
      </c>
      <c r="C33" s="230"/>
      <c r="D33" s="230"/>
      <c r="E33" s="230"/>
      <c r="F33" s="231"/>
      <c r="G33" s="30">
        <f>+G31+G32</f>
        <v>0</v>
      </c>
      <c r="H33" s="30">
        <f>+H31+H32</f>
        <v>0</v>
      </c>
      <c r="I33" s="11">
        <f t="shared" ref="I33" si="5">SUM(I28:I32)</f>
        <v>0</v>
      </c>
      <c r="J33" s="4"/>
      <c r="K33" s="4"/>
      <c r="L33" s="4"/>
      <c r="M33" s="4"/>
      <c r="N33" s="4"/>
      <c r="O33" s="4"/>
      <c r="Q33" s="123"/>
      <c r="R33" s="123"/>
      <c r="S33" s="229" t="s">
        <v>303</v>
      </c>
      <c r="T33" s="230"/>
      <c r="U33" s="230"/>
      <c r="V33" s="230"/>
      <c r="W33" s="231"/>
      <c r="X33" s="6">
        <f t="shared" si="2"/>
        <v>0</v>
      </c>
      <c r="Y33" s="6">
        <f t="shared" si="3"/>
        <v>0</v>
      </c>
      <c r="Z33" s="123"/>
    </row>
    <row r="34" spans="2:26" ht="15" thickBot="1" x14ac:dyDescent="0.35">
      <c r="B34" s="232" t="s">
        <v>183</v>
      </c>
      <c r="C34" s="233"/>
      <c r="D34" s="233"/>
      <c r="E34" s="233"/>
      <c r="F34" s="233"/>
      <c r="G34" s="32"/>
      <c r="H34" s="33"/>
      <c r="I34" s="4"/>
      <c r="J34" s="4"/>
      <c r="K34" s="4"/>
      <c r="L34" s="4"/>
      <c r="M34" s="4"/>
      <c r="N34" s="4"/>
      <c r="O34" s="4"/>
      <c r="Q34" s="123"/>
      <c r="R34" s="123"/>
      <c r="S34" s="232" t="s">
        <v>287</v>
      </c>
      <c r="T34" s="233"/>
      <c r="U34" s="233"/>
      <c r="V34" s="233"/>
      <c r="W34" s="233"/>
      <c r="X34" s="32"/>
      <c r="Y34" s="33"/>
      <c r="Z34" s="123"/>
    </row>
    <row r="35" spans="2:26" x14ac:dyDescent="0.3">
      <c r="B35" s="226" t="s">
        <v>184</v>
      </c>
      <c r="C35" s="227"/>
      <c r="D35" s="227"/>
      <c r="E35" s="227"/>
      <c r="F35" s="228"/>
      <c r="G35" s="31">
        <f>SUM(G36:G40)</f>
        <v>0</v>
      </c>
      <c r="H35" s="31">
        <f t="shared" ref="H35:I35" si="6">SUM(H36:H40)</f>
        <v>0</v>
      </c>
      <c r="I35" s="31">
        <f t="shared" si="6"/>
        <v>0</v>
      </c>
      <c r="J35" s="4"/>
      <c r="K35" s="4"/>
      <c r="L35" s="4"/>
      <c r="M35" s="4"/>
      <c r="N35" s="4"/>
      <c r="O35" s="4"/>
      <c r="Q35" s="123"/>
      <c r="R35" s="123"/>
      <c r="S35" s="226" t="s">
        <v>263</v>
      </c>
      <c r="T35" s="227"/>
      <c r="U35" s="227"/>
      <c r="V35" s="227"/>
      <c r="W35" s="228"/>
      <c r="X35" s="31">
        <f>+G35</f>
        <v>0</v>
      </c>
      <c r="Y35" s="31">
        <f>+H35</f>
        <v>0</v>
      </c>
      <c r="Z35" s="123"/>
    </row>
    <row r="36" spans="2:26" x14ac:dyDescent="0.3">
      <c r="B36" s="15"/>
      <c r="C36" s="220" t="s">
        <v>24</v>
      </c>
      <c r="D36" s="220"/>
      <c r="E36" s="220"/>
      <c r="F36" s="221"/>
      <c r="G36" s="200"/>
      <c r="H36" s="200"/>
      <c r="I36" s="4"/>
      <c r="J36" s="4"/>
      <c r="K36" s="4"/>
      <c r="L36" s="4"/>
      <c r="M36" s="4"/>
      <c r="N36" s="4"/>
      <c r="O36" s="4"/>
      <c r="Q36" s="123"/>
      <c r="R36" s="123"/>
      <c r="S36" s="15"/>
      <c r="T36" s="220" t="s">
        <v>258</v>
      </c>
      <c r="U36" s="220"/>
      <c r="V36" s="220"/>
      <c r="W36" s="221"/>
      <c r="X36" s="6">
        <f t="shared" ref="X36:X48" si="7">+G36</f>
        <v>0</v>
      </c>
      <c r="Y36" s="6">
        <f t="shared" ref="Y36:Y48" si="8">+H36</f>
        <v>0</v>
      </c>
      <c r="Z36" s="123"/>
    </row>
    <row r="37" spans="2:26" x14ac:dyDescent="0.3">
      <c r="B37" s="15"/>
      <c r="C37" s="220" t="s">
        <v>186</v>
      </c>
      <c r="D37" s="220"/>
      <c r="E37" s="220"/>
      <c r="F37" s="221"/>
      <c r="G37" s="200"/>
      <c r="H37" s="200"/>
      <c r="I37" s="4"/>
      <c r="J37" s="4"/>
      <c r="K37" s="4"/>
      <c r="L37" s="4"/>
      <c r="M37" s="4"/>
      <c r="N37" s="4"/>
      <c r="O37" s="4"/>
      <c r="Q37" s="123"/>
      <c r="R37" s="123"/>
      <c r="S37" s="15"/>
      <c r="T37" s="220" t="s">
        <v>259</v>
      </c>
      <c r="U37" s="220"/>
      <c r="V37" s="220"/>
      <c r="W37" s="221"/>
      <c r="X37" s="6">
        <f t="shared" si="7"/>
        <v>0</v>
      </c>
      <c r="Y37" s="6">
        <f t="shared" si="8"/>
        <v>0</v>
      </c>
      <c r="Z37" s="123"/>
    </row>
    <row r="38" spans="2:26" x14ac:dyDescent="0.3">
      <c r="B38" s="15"/>
      <c r="C38" s="220" t="s">
        <v>187</v>
      </c>
      <c r="D38" s="220"/>
      <c r="E38" s="220"/>
      <c r="F38" s="221"/>
      <c r="G38" s="200"/>
      <c r="H38" s="200"/>
      <c r="I38" s="4"/>
      <c r="J38" s="4"/>
      <c r="K38" s="4"/>
      <c r="L38" s="4"/>
      <c r="M38" s="4"/>
      <c r="N38" s="4"/>
      <c r="O38" s="4"/>
      <c r="Q38" s="123"/>
      <c r="R38" s="123"/>
      <c r="S38" s="15"/>
      <c r="T38" s="220" t="s">
        <v>260</v>
      </c>
      <c r="U38" s="220"/>
      <c r="V38" s="220"/>
      <c r="W38" s="221"/>
      <c r="X38" s="6">
        <f t="shared" si="7"/>
        <v>0</v>
      </c>
      <c r="Y38" s="6">
        <f t="shared" si="8"/>
        <v>0</v>
      </c>
      <c r="Z38" s="123"/>
    </row>
    <row r="39" spans="2:26" x14ac:dyDescent="0.3">
      <c r="B39" s="15"/>
      <c r="C39" s="220" t="s">
        <v>188</v>
      </c>
      <c r="D39" s="220"/>
      <c r="E39" s="220"/>
      <c r="F39" s="221"/>
      <c r="G39" s="200"/>
      <c r="H39" s="200"/>
      <c r="I39" s="4"/>
      <c r="J39" s="4"/>
      <c r="K39" s="4"/>
      <c r="L39" s="4"/>
      <c r="M39" s="4"/>
      <c r="N39" s="4"/>
      <c r="O39" s="4"/>
      <c r="Q39" s="123"/>
      <c r="R39" s="123"/>
      <c r="S39" s="15"/>
      <c r="T39" s="220" t="s">
        <v>261</v>
      </c>
      <c r="U39" s="220"/>
      <c r="V39" s="220"/>
      <c r="W39" s="221"/>
      <c r="X39" s="6">
        <f t="shared" si="7"/>
        <v>0</v>
      </c>
      <c r="Y39" s="6">
        <f t="shared" si="8"/>
        <v>0</v>
      </c>
      <c r="Z39" s="123"/>
    </row>
    <row r="40" spans="2:26" x14ac:dyDescent="0.3">
      <c r="B40" s="15"/>
      <c r="C40" s="220" t="s">
        <v>189</v>
      </c>
      <c r="D40" s="220"/>
      <c r="E40" s="220"/>
      <c r="F40" s="221"/>
      <c r="G40" s="200"/>
      <c r="H40" s="200"/>
      <c r="I40" s="4"/>
      <c r="J40" s="4"/>
      <c r="K40" s="4"/>
      <c r="L40" s="4"/>
      <c r="M40" s="4"/>
      <c r="N40" s="4"/>
      <c r="O40" s="4"/>
      <c r="Q40" s="123"/>
      <c r="R40" s="123"/>
      <c r="S40" s="15"/>
      <c r="T40" s="220" t="s">
        <v>262</v>
      </c>
      <c r="U40" s="220"/>
      <c r="V40" s="220"/>
      <c r="W40" s="221"/>
      <c r="X40" s="6">
        <f t="shared" si="7"/>
        <v>0</v>
      </c>
      <c r="Y40" s="6">
        <f t="shared" si="8"/>
        <v>0</v>
      </c>
      <c r="Z40" s="123"/>
    </row>
    <row r="41" spans="2:26" x14ac:dyDescent="0.3">
      <c r="B41" s="222" t="s">
        <v>185</v>
      </c>
      <c r="C41" s="223"/>
      <c r="D41" s="223"/>
      <c r="E41" s="223"/>
      <c r="F41" s="224"/>
      <c r="G41" s="24">
        <f>SUM(G42:G46)</f>
        <v>0</v>
      </c>
      <c r="H41" s="24">
        <f>SUM(H42:H46)</f>
        <v>0</v>
      </c>
      <c r="I41" s="11">
        <f t="shared" ref="I41" si="9">SUM(I31:I35)</f>
        <v>0</v>
      </c>
      <c r="J41" s="4"/>
      <c r="K41" s="4"/>
      <c r="L41" s="4"/>
      <c r="M41" s="4"/>
      <c r="N41" s="4"/>
      <c r="O41" s="4"/>
      <c r="Q41" s="123"/>
      <c r="R41" s="123"/>
      <c r="S41" s="222" t="s">
        <v>264</v>
      </c>
      <c r="T41" s="223"/>
      <c r="U41" s="223"/>
      <c r="V41" s="223"/>
      <c r="W41" s="224"/>
      <c r="X41" s="24">
        <f t="shared" si="7"/>
        <v>0</v>
      </c>
      <c r="Y41" s="24">
        <f t="shared" si="8"/>
        <v>0</v>
      </c>
      <c r="Z41" s="123"/>
    </row>
    <row r="42" spans="2:26" x14ac:dyDescent="0.3">
      <c r="B42" s="15"/>
      <c r="C42" s="45" t="s">
        <v>216</v>
      </c>
      <c r="D42" s="13"/>
      <c r="E42" s="13"/>
      <c r="F42" s="12"/>
      <c r="G42" s="200"/>
      <c r="H42" s="200"/>
      <c r="I42" s="4"/>
      <c r="J42" s="4"/>
      <c r="K42" s="4"/>
      <c r="L42" s="4"/>
      <c r="M42" s="4"/>
      <c r="N42" s="4"/>
      <c r="O42" s="4"/>
      <c r="Q42" s="123"/>
      <c r="R42" s="123"/>
      <c r="S42" s="15"/>
      <c r="T42" s="204" t="s">
        <v>265</v>
      </c>
      <c r="U42" s="204"/>
      <c r="V42" s="204"/>
      <c r="W42" s="205"/>
      <c r="X42" s="6">
        <f t="shared" si="7"/>
        <v>0</v>
      </c>
      <c r="Y42" s="6">
        <f t="shared" si="8"/>
        <v>0</v>
      </c>
      <c r="Z42" s="123"/>
    </row>
    <row r="43" spans="2:26" x14ac:dyDescent="0.3">
      <c r="B43" s="15"/>
      <c r="C43" s="13" t="s">
        <v>8</v>
      </c>
      <c r="D43" s="13"/>
      <c r="E43" s="13"/>
      <c r="F43" s="12"/>
      <c r="G43" s="200"/>
      <c r="H43" s="200"/>
      <c r="I43" s="4"/>
      <c r="J43" s="4"/>
      <c r="K43" s="4"/>
      <c r="L43" s="4"/>
      <c r="M43" s="4"/>
      <c r="N43" s="4"/>
      <c r="O43" s="4"/>
      <c r="Q43" s="123"/>
      <c r="R43" s="123"/>
      <c r="S43" s="15"/>
      <c r="T43" s="207" t="s">
        <v>110</v>
      </c>
      <c r="U43" s="204"/>
      <c r="V43" s="204"/>
      <c r="W43" s="205"/>
      <c r="X43" s="6">
        <f t="shared" si="7"/>
        <v>0</v>
      </c>
      <c r="Y43" s="6">
        <f t="shared" si="8"/>
        <v>0</v>
      </c>
      <c r="Z43" s="123"/>
    </row>
    <row r="44" spans="2:26" x14ac:dyDescent="0.3">
      <c r="B44" s="15"/>
      <c r="C44" s="13" t="s">
        <v>172</v>
      </c>
      <c r="D44" s="13"/>
      <c r="E44" s="13"/>
      <c r="F44" s="12"/>
      <c r="G44" s="200"/>
      <c r="H44" s="200"/>
      <c r="I44" s="4"/>
      <c r="J44" s="4"/>
      <c r="K44" s="4"/>
      <c r="L44" s="4"/>
      <c r="M44" s="4"/>
      <c r="N44" s="4"/>
      <c r="O44" s="4"/>
      <c r="Q44" s="123"/>
      <c r="R44" s="123"/>
      <c r="S44" s="15"/>
      <c r="T44" s="204" t="s">
        <v>249</v>
      </c>
      <c r="U44" s="204"/>
      <c r="V44" s="204"/>
      <c r="W44" s="205"/>
      <c r="X44" s="6">
        <f t="shared" si="7"/>
        <v>0</v>
      </c>
      <c r="Y44" s="6">
        <f t="shared" si="8"/>
        <v>0</v>
      </c>
      <c r="Z44" s="123"/>
    </row>
    <row r="45" spans="2:26" x14ac:dyDescent="0.3">
      <c r="B45" s="15"/>
      <c r="C45" s="13" t="s">
        <v>190</v>
      </c>
      <c r="D45" s="13"/>
      <c r="E45" s="13"/>
      <c r="F45" s="12"/>
      <c r="G45" s="200"/>
      <c r="H45" s="200"/>
      <c r="I45" s="4"/>
      <c r="J45" s="4"/>
      <c r="K45" s="4"/>
      <c r="L45" s="4"/>
      <c r="M45" s="4"/>
      <c r="N45" s="4"/>
      <c r="O45" s="4"/>
      <c r="Q45" s="123"/>
      <c r="R45" s="123"/>
      <c r="S45" s="15"/>
      <c r="T45" s="204" t="s">
        <v>259</v>
      </c>
      <c r="U45" s="204"/>
      <c r="V45" s="204"/>
      <c r="W45" s="205"/>
      <c r="X45" s="6">
        <f t="shared" si="7"/>
        <v>0</v>
      </c>
      <c r="Y45" s="6">
        <f t="shared" si="8"/>
        <v>0</v>
      </c>
      <c r="Z45" s="123"/>
    </row>
    <row r="46" spans="2:26" x14ac:dyDescent="0.3">
      <c r="B46" s="15"/>
      <c r="C46" s="13" t="s">
        <v>191</v>
      </c>
      <c r="D46" s="13"/>
      <c r="E46" s="13"/>
      <c r="F46" s="12"/>
      <c r="G46" s="200"/>
      <c r="H46" s="200"/>
      <c r="I46" s="4"/>
      <c r="J46" s="4"/>
      <c r="K46" s="4"/>
      <c r="L46" s="4"/>
      <c r="M46" s="4"/>
      <c r="N46" s="4"/>
      <c r="O46" s="4"/>
      <c r="Q46" s="123"/>
      <c r="R46" s="123"/>
      <c r="S46" s="15"/>
      <c r="T46" s="204" t="s">
        <v>266</v>
      </c>
      <c r="U46" s="204"/>
      <c r="V46" s="204"/>
      <c r="W46" s="205"/>
      <c r="X46" s="6">
        <f t="shared" si="7"/>
        <v>0</v>
      </c>
      <c r="Y46" s="6">
        <f t="shared" si="8"/>
        <v>0</v>
      </c>
      <c r="Z46" s="123"/>
    </row>
    <row r="47" spans="2:26" ht="15" thickBot="1" x14ac:dyDescent="0.35">
      <c r="B47" s="222" t="s">
        <v>192</v>
      </c>
      <c r="C47" s="223"/>
      <c r="D47" s="223"/>
      <c r="E47" s="223"/>
      <c r="F47" s="224"/>
      <c r="G47" s="24">
        <f>+G35+G41</f>
        <v>0</v>
      </c>
      <c r="H47" s="24">
        <f t="shared" ref="H47:I47" si="10">+H35+H41</f>
        <v>0</v>
      </c>
      <c r="I47" s="24">
        <f t="shared" si="10"/>
        <v>0</v>
      </c>
      <c r="J47" s="4"/>
      <c r="K47" s="4"/>
      <c r="L47" s="4"/>
      <c r="M47" s="4"/>
      <c r="N47" s="4"/>
      <c r="O47" s="4"/>
      <c r="Q47" s="123"/>
      <c r="R47" s="123"/>
      <c r="S47" s="222" t="s">
        <v>267</v>
      </c>
      <c r="T47" s="223"/>
      <c r="U47" s="223"/>
      <c r="V47" s="223"/>
      <c r="W47" s="224"/>
      <c r="X47" s="24">
        <f t="shared" si="7"/>
        <v>0</v>
      </c>
      <c r="Y47" s="24">
        <f t="shared" si="8"/>
        <v>0</v>
      </c>
      <c r="Z47" s="123"/>
    </row>
    <row r="48" spans="2:26" ht="15" thickBot="1" x14ac:dyDescent="0.35">
      <c r="B48" s="16"/>
      <c r="C48" s="218" t="s">
        <v>194</v>
      </c>
      <c r="D48" s="219"/>
      <c r="E48" s="219"/>
      <c r="F48" s="219"/>
      <c r="G48" s="17">
        <f>+G47+G33</f>
        <v>0</v>
      </c>
      <c r="H48" s="17">
        <f>+H47+H33</f>
        <v>0</v>
      </c>
      <c r="I48" s="4"/>
      <c r="J48" s="4"/>
      <c r="K48" s="4"/>
      <c r="L48" s="4"/>
      <c r="M48" s="4"/>
      <c r="N48" s="4"/>
      <c r="O48" s="4"/>
      <c r="Q48" s="123"/>
      <c r="R48" s="123"/>
      <c r="S48" s="16"/>
      <c r="T48" s="218" t="s">
        <v>268</v>
      </c>
      <c r="U48" s="219"/>
      <c r="V48" s="219"/>
      <c r="W48" s="219"/>
      <c r="X48" s="17">
        <f t="shared" si="7"/>
        <v>0</v>
      </c>
      <c r="Y48" s="17">
        <f t="shared" si="8"/>
        <v>0</v>
      </c>
      <c r="Z48" s="123"/>
    </row>
    <row r="49" spans="2:15" x14ac:dyDescent="0.3">
      <c r="B49" s="4"/>
      <c r="C49" s="4"/>
      <c r="D49" s="4"/>
      <c r="E49" s="4"/>
      <c r="F49" s="4"/>
      <c r="G49" s="10"/>
      <c r="H49" s="10"/>
      <c r="I49" s="4"/>
      <c r="J49" s="4"/>
      <c r="K49" s="4"/>
      <c r="L49" s="4"/>
      <c r="M49" s="4"/>
      <c r="N49" s="4"/>
      <c r="O49" s="4"/>
    </row>
    <row r="50" spans="2:15" x14ac:dyDescent="0.3">
      <c r="B50" s="4"/>
      <c r="C50" s="4"/>
      <c r="D50" s="4"/>
      <c r="E50" s="4"/>
      <c r="F50" s="4"/>
      <c r="G50" s="10">
        <f>+G48-G22</f>
        <v>0</v>
      </c>
      <c r="H50" s="10">
        <f>+H48-H22</f>
        <v>0</v>
      </c>
      <c r="I50" s="4"/>
      <c r="J50" s="4"/>
      <c r="K50" s="4"/>
      <c r="L50" s="4"/>
      <c r="M50" s="4"/>
      <c r="N50" s="4"/>
      <c r="O50" s="4"/>
    </row>
    <row r="51" spans="2:15" x14ac:dyDescent="0.3">
      <c r="B51" s="4"/>
      <c r="C51" s="4"/>
      <c r="D51" s="4"/>
      <c r="E51" s="4"/>
      <c r="F51" s="4"/>
      <c r="G51" s="10"/>
      <c r="H51" s="10"/>
      <c r="I51" s="4"/>
      <c r="J51" s="4"/>
      <c r="K51" s="4"/>
      <c r="L51" s="4"/>
      <c r="M51" s="4"/>
      <c r="N51" s="4"/>
      <c r="O51" s="4"/>
    </row>
    <row r="52" spans="2:15" x14ac:dyDescent="0.3">
      <c r="B52" s="4"/>
      <c r="C52" s="4"/>
      <c r="D52" s="4"/>
      <c r="E52" s="4"/>
      <c r="F52" s="4"/>
      <c r="G52" s="10"/>
      <c r="H52" s="10"/>
      <c r="I52" s="4"/>
      <c r="J52" s="4"/>
      <c r="K52" s="4"/>
      <c r="L52" s="4"/>
      <c r="M52" s="4"/>
      <c r="N52" s="4"/>
      <c r="O52" s="4"/>
    </row>
    <row r="53" spans="2:15" x14ac:dyDescent="0.3">
      <c r="B53" s="4"/>
      <c r="C53" s="4"/>
      <c r="D53" s="4"/>
      <c r="E53" s="4"/>
      <c r="F53" s="4"/>
      <c r="G53" s="10"/>
      <c r="H53" s="10"/>
      <c r="I53" s="4"/>
      <c r="J53" s="4"/>
      <c r="K53" s="4"/>
      <c r="L53" s="4"/>
      <c r="M53" s="4"/>
      <c r="N53" s="4"/>
      <c r="O53" s="4"/>
    </row>
    <row r="54" spans="2:15" x14ac:dyDescent="0.3">
      <c r="B54" s="4"/>
      <c r="C54" s="4"/>
      <c r="D54" s="4"/>
      <c r="E54" s="4"/>
      <c r="F54" s="4"/>
      <c r="G54" s="10"/>
      <c r="H54" s="10"/>
      <c r="I54" s="4"/>
      <c r="J54" s="4"/>
      <c r="K54" s="4"/>
      <c r="L54" s="4"/>
      <c r="M54" s="4"/>
      <c r="N54" s="4"/>
      <c r="O54" s="4"/>
    </row>
    <row r="55" spans="2:15" x14ac:dyDescent="0.3">
      <c r="B55" s="4"/>
      <c r="C55" s="4"/>
      <c r="D55" s="4"/>
      <c r="E55" s="4"/>
      <c r="F55" s="4"/>
      <c r="G55" s="10"/>
      <c r="H55" s="10"/>
      <c r="I55" s="4"/>
      <c r="J55" s="4"/>
      <c r="K55" s="4"/>
      <c r="L55" s="4"/>
      <c r="M55" s="4"/>
      <c r="N55" s="4"/>
      <c r="O55" s="4"/>
    </row>
    <row r="56" spans="2:15" x14ac:dyDescent="0.3">
      <c r="B56" s="4"/>
      <c r="C56" s="4"/>
      <c r="D56" s="4"/>
      <c r="E56" s="4"/>
      <c r="F56" s="4"/>
      <c r="G56" s="10"/>
      <c r="H56" s="10"/>
      <c r="I56" s="4"/>
      <c r="J56" s="4"/>
      <c r="K56" s="4"/>
      <c r="L56" s="4"/>
      <c r="M56" s="4"/>
      <c r="N56" s="4"/>
      <c r="O56" s="4"/>
    </row>
    <row r="57" spans="2:15" x14ac:dyDescent="0.3">
      <c r="B57" s="4"/>
      <c r="C57" s="4"/>
      <c r="D57" s="4"/>
      <c r="E57" s="4"/>
      <c r="F57" s="4"/>
      <c r="G57" s="10"/>
      <c r="H57" s="10"/>
      <c r="I57" s="4"/>
      <c r="J57" s="4"/>
      <c r="K57" s="4"/>
      <c r="L57" s="4"/>
      <c r="M57" s="4"/>
      <c r="N57" s="4"/>
      <c r="O57" s="4"/>
    </row>
    <row r="58" spans="2:15" x14ac:dyDescent="0.3">
      <c r="B58" s="4"/>
      <c r="C58" s="4"/>
      <c r="D58" s="4"/>
      <c r="E58" s="4"/>
      <c r="F58" s="4"/>
      <c r="G58" s="10"/>
      <c r="H58" s="10"/>
      <c r="I58" s="4"/>
      <c r="J58" s="4"/>
      <c r="K58" s="4"/>
      <c r="L58" s="4"/>
      <c r="M58" s="4"/>
      <c r="N58" s="4"/>
      <c r="O58" s="4"/>
    </row>
    <row r="59" spans="2:15" x14ac:dyDescent="0.3">
      <c r="B59" s="4"/>
      <c r="C59" s="4"/>
      <c r="D59" s="4"/>
      <c r="E59" s="4"/>
      <c r="F59" s="4"/>
      <c r="G59" s="10"/>
      <c r="H59" s="10"/>
      <c r="I59" s="4"/>
      <c r="J59" s="4"/>
      <c r="K59" s="4"/>
      <c r="L59" s="4"/>
      <c r="M59" s="4"/>
      <c r="N59" s="4"/>
      <c r="O59" s="4"/>
    </row>
    <row r="60" spans="2:15" x14ac:dyDescent="0.3">
      <c r="B60" s="4"/>
      <c r="C60" s="4"/>
      <c r="D60" s="4"/>
      <c r="E60" s="4"/>
      <c r="F60" s="4"/>
      <c r="G60" s="10"/>
      <c r="H60" s="10"/>
      <c r="I60" s="4"/>
      <c r="J60" s="4"/>
      <c r="K60" s="4"/>
      <c r="L60" s="4"/>
      <c r="M60" s="4"/>
      <c r="N60" s="4"/>
      <c r="O60" s="4"/>
    </row>
    <row r="61" spans="2:15" x14ac:dyDescent="0.3">
      <c r="B61" s="4"/>
      <c r="C61" s="4"/>
      <c r="D61" s="4"/>
      <c r="E61" s="4"/>
      <c r="F61" s="4"/>
      <c r="G61" s="10"/>
      <c r="H61" s="10"/>
      <c r="I61" s="4"/>
      <c r="J61" s="4"/>
      <c r="K61" s="4"/>
      <c r="L61" s="4"/>
      <c r="M61" s="4"/>
      <c r="N61" s="4"/>
      <c r="O61" s="4"/>
    </row>
    <row r="62" spans="2:15" x14ac:dyDescent="0.3">
      <c r="B62" s="4"/>
      <c r="C62" s="4"/>
      <c r="D62" s="4"/>
      <c r="E62" s="4"/>
      <c r="F62" s="4"/>
      <c r="G62" s="10"/>
      <c r="H62" s="10"/>
      <c r="I62" s="4"/>
      <c r="J62" s="4"/>
      <c r="K62" s="4"/>
      <c r="L62" s="4"/>
      <c r="M62" s="4"/>
      <c r="N62" s="4"/>
      <c r="O62" s="4"/>
    </row>
    <row r="63" spans="2:15" x14ac:dyDescent="0.3">
      <c r="B63" s="4"/>
      <c r="C63" s="4"/>
      <c r="D63" s="4"/>
      <c r="E63" s="4"/>
      <c r="F63" s="4"/>
      <c r="G63" s="10"/>
      <c r="H63" s="10"/>
      <c r="I63" s="4"/>
      <c r="J63" s="4"/>
      <c r="K63" s="4"/>
      <c r="L63" s="4"/>
      <c r="M63" s="4"/>
      <c r="N63" s="4"/>
      <c r="O63" s="4"/>
    </row>
    <row r="64" spans="2:15" x14ac:dyDescent="0.3">
      <c r="B64" s="4"/>
      <c r="C64" s="4"/>
      <c r="D64" s="4"/>
      <c r="E64" s="4"/>
      <c r="F64" s="4"/>
      <c r="G64" s="10"/>
      <c r="H64" s="10"/>
      <c r="I64" s="4"/>
      <c r="J64" s="4"/>
      <c r="K64" s="4"/>
      <c r="L64" s="4"/>
      <c r="M64" s="4"/>
      <c r="N64" s="4"/>
      <c r="O64" s="4"/>
    </row>
    <row r="65" spans="2:15" x14ac:dyDescent="0.3">
      <c r="B65" s="4"/>
      <c r="C65" s="4"/>
      <c r="D65" s="4"/>
      <c r="E65" s="4"/>
      <c r="F65" s="4"/>
      <c r="G65" s="10"/>
      <c r="H65" s="10"/>
      <c r="I65" s="4"/>
      <c r="J65" s="4"/>
      <c r="K65" s="4"/>
      <c r="L65" s="4"/>
      <c r="M65" s="4"/>
      <c r="N65" s="4"/>
      <c r="O65" s="4"/>
    </row>
    <row r="66" spans="2:15" x14ac:dyDescent="0.3">
      <c r="B66" s="4"/>
      <c r="C66" s="4"/>
      <c r="D66" s="4"/>
      <c r="E66" s="4"/>
      <c r="F66" s="4"/>
      <c r="G66" s="10"/>
      <c r="H66" s="10"/>
      <c r="I66" s="4"/>
      <c r="J66" s="4"/>
      <c r="K66" s="4"/>
      <c r="L66" s="4"/>
      <c r="M66" s="4"/>
      <c r="N66" s="4"/>
      <c r="O66" s="4"/>
    </row>
    <row r="67" spans="2:15" x14ac:dyDescent="0.3">
      <c r="B67" s="4"/>
      <c r="C67" s="4"/>
      <c r="D67" s="4"/>
      <c r="E67" s="4"/>
      <c r="F67" s="4"/>
      <c r="G67" s="10"/>
      <c r="H67" s="10"/>
      <c r="I67" s="4"/>
      <c r="J67" s="4"/>
      <c r="K67" s="4"/>
      <c r="L67" s="4"/>
      <c r="M67" s="4"/>
      <c r="N67" s="4"/>
      <c r="O67" s="4"/>
    </row>
    <row r="68" spans="2:15" x14ac:dyDescent="0.3">
      <c r="B68" s="4"/>
      <c r="C68" s="4"/>
      <c r="D68" s="4"/>
      <c r="E68" s="4"/>
      <c r="F68" s="4"/>
      <c r="G68" s="10"/>
      <c r="H68" s="10"/>
      <c r="I68" s="4"/>
      <c r="J68" s="4"/>
      <c r="K68" s="4"/>
      <c r="L68" s="4"/>
      <c r="M68" s="4"/>
      <c r="N68" s="4"/>
      <c r="O68" s="4"/>
    </row>
    <row r="69" spans="2:15" x14ac:dyDescent="0.3">
      <c r="B69" s="4"/>
      <c r="C69" s="4"/>
      <c r="D69" s="4"/>
      <c r="E69" s="4"/>
      <c r="F69" s="4"/>
      <c r="G69" s="10"/>
      <c r="H69" s="10"/>
      <c r="I69" s="4"/>
      <c r="J69" s="4"/>
      <c r="K69" s="4"/>
      <c r="L69" s="4"/>
      <c r="M69" s="4"/>
      <c r="N69" s="4"/>
      <c r="O69" s="4"/>
    </row>
    <row r="70" spans="2:15" x14ac:dyDescent="0.3">
      <c r="B70" s="4"/>
      <c r="C70" s="4"/>
      <c r="D70" s="4"/>
      <c r="E70" s="4"/>
      <c r="F70" s="4"/>
      <c r="G70" s="10"/>
      <c r="H70" s="10"/>
      <c r="I70" s="4"/>
      <c r="J70" s="4"/>
      <c r="K70" s="4"/>
      <c r="L70" s="4"/>
      <c r="M70" s="4"/>
      <c r="N70" s="4"/>
      <c r="O70" s="4"/>
    </row>
    <row r="71" spans="2:15" x14ac:dyDescent="0.3">
      <c r="B71" s="4"/>
      <c r="C71" s="4"/>
      <c r="D71" s="4"/>
      <c r="E71" s="4"/>
      <c r="F71" s="4"/>
      <c r="G71" s="10"/>
      <c r="H71" s="10"/>
      <c r="I71" s="4"/>
      <c r="J71" s="4"/>
      <c r="K71" s="4"/>
      <c r="L71" s="4"/>
      <c r="M71" s="4"/>
      <c r="N71" s="4"/>
      <c r="O71" s="4"/>
    </row>
    <row r="72" spans="2:15" x14ac:dyDescent="0.3">
      <c r="B72" s="4"/>
      <c r="C72" s="4"/>
      <c r="D72" s="4"/>
      <c r="E72" s="4"/>
      <c r="F72" s="4"/>
      <c r="G72" s="10"/>
      <c r="H72" s="10"/>
      <c r="I72" s="4"/>
      <c r="J72" s="4"/>
      <c r="K72" s="4"/>
      <c r="L72" s="4"/>
      <c r="M72" s="4"/>
      <c r="N72" s="4"/>
      <c r="O72" s="4"/>
    </row>
    <row r="73" spans="2:15" x14ac:dyDescent="0.3">
      <c r="B73" s="4"/>
      <c r="C73" s="4"/>
      <c r="D73" s="4"/>
      <c r="E73" s="4"/>
      <c r="F73" s="4"/>
      <c r="G73" s="10"/>
      <c r="H73" s="10"/>
      <c r="I73" s="4"/>
      <c r="J73" s="4"/>
      <c r="K73" s="4"/>
      <c r="L73" s="4"/>
      <c r="M73" s="4"/>
      <c r="N73" s="4"/>
      <c r="O73" s="4"/>
    </row>
    <row r="74" spans="2:15" x14ac:dyDescent="0.3">
      <c r="B74" s="4"/>
      <c r="C74" s="4"/>
      <c r="D74" s="4"/>
      <c r="E74" s="4"/>
      <c r="F74" s="4"/>
      <c r="G74" s="10"/>
      <c r="H74" s="10"/>
      <c r="I74" s="4"/>
      <c r="J74" s="4"/>
      <c r="K74" s="4"/>
      <c r="L74" s="4"/>
      <c r="M74" s="4"/>
      <c r="N74" s="4"/>
      <c r="O74" s="4"/>
    </row>
    <row r="75" spans="2:15" x14ac:dyDescent="0.3">
      <c r="B75" s="4"/>
      <c r="C75" s="4"/>
      <c r="D75" s="4"/>
      <c r="E75" s="4"/>
      <c r="F75" s="4"/>
      <c r="G75" s="10"/>
      <c r="H75" s="10"/>
      <c r="I75" s="4"/>
      <c r="J75" s="4"/>
      <c r="K75" s="4"/>
      <c r="L75" s="4"/>
      <c r="M75" s="4"/>
      <c r="N75" s="4"/>
      <c r="O75" s="4"/>
    </row>
    <row r="76" spans="2:15" x14ac:dyDescent="0.3">
      <c r="B76" s="4"/>
      <c r="C76" s="4"/>
      <c r="D76" s="4"/>
      <c r="E76" s="4"/>
      <c r="F76" s="4"/>
      <c r="G76" s="10"/>
      <c r="H76" s="10"/>
      <c r="I76" s="4"/>
      <c r="J76" s="4"/>
      <c r="K76" s="4"/>
      <c r="L76" s="4"/>
      <c r="M76" s="4"/>
      <c r="N76" s="4"/>
      <c r="O76" s="4"/>
    </row>
    <row r="77" spans="2:15" x14ac:dyDescent="0.3">
      <c r="B77" s="4"/>
      <c r="C77" s="4"/>
      <c r="D77" s="4"/>
      <c r="E77" s="4"/>
      <c r="F77" s="4"/>
      <c r="G77" s="10"/>
      <c r="H77" s="10"/>
      <c r="I77" s="4"/>
      <c r="J77" s="4"/>
      <c r="K77" s="4"/>
      <c r="L77" s="4"/>
      <c r="M77" s="4"/>
      <c r="N77" s="4"/>
      <c r="O77" s="4"/>
    </row>
    <row r="78" spans="2:15" x14ac:dyDescent="0.3">
      <c r="B78" s="4"/>
      <c r="C78" s="4"/>
      <c r="D78" s="4"/>
      <c r="E78" s="4"/>
      <c r="F78" s="4"/>
      <c r="G78" s="10"/>
      <c r="H78" s="10"/>
      <c r="I78" s="4"/>
      <c r="J78" s="4"/>
      <c r="K78" s="4"/>
      <c r="L78" s="4"/>
      <c r="M78" s="4"/>
      <c r="N78" s="4"/>
      <c r="O78" s="4"/>
    </row>
    <row r="79" spans="2:15" x14ac:dyDescent="0.3">
      <c r="B79" s="4"/>
      <c r="C79" s="4"/>
      <c r="D79" s="4"/>
      <c r="E79" s="4"/>
      <c r="F79" s="4"/>
      <c r="G79" s="10"/>
      <c r="H79" s="10"/>
      <c r="I79" s="4"/>
      <c r="J79" s="4"/>
      <c r="K79" s="4"/>
      <c r="L79" s="4"/>
      <c r="M79" s="4"/>
      <c r="N79" s="4"/>
      <c r="O79" s="4"/>
    </row>
    <row r="80" spans="2:15" x14ac:dyDescent="0.3">
      <c r="B80" s="4"/>
      <c r="C80" s="4"/>
      <c r="D80" s="4"/>
      <c r="E80" s="4"/>
      <c r="F80" s="4"/>
      <c r="G80" s="10"/>
      <c r="H80" s="10"/>
      <c r="I80" s="4"/>
      <c r="J80" s="4"/>
      <c r="K80" s="4"/>
      <c r="L80" s="4"/>
      <c r="M80" s="4"/>
      <c r="N80" s="4"/>
      <c r="O80" s="4"/>
    </row>
    <row r="81" spans="2:15" x14ac:dyDescent="0.3">
      <c r="B81" s="4"/>
      <c r="C81" s="4"/>
      <c r="D81" s="4"/>
      <c r="E81" s="4"/>
      <c r="F81" s="4"/>
      <c r="G81" s="10"/>
      <c r="H81" s="10"/>
      <c r="I81" s="4"/>
      <c r="J81" s="4"/>
      <c r="K81" s="4"/>
      <c r="L81" s="4"/>
      <c r="M81" s="4"/>
      <c r="N81" s="4"/>
      <c r="O81" s="4"/>
    </row>
    <row r="82" spans="2:15" x14ac:dyDescent="0.3">
      <c r="B82" s="4"/>
      <c r="C82" s="4"/>
      <c r="D82" s="4"/>
      <c r="E82" s="4"/>
      <c r="F82" s="4"/>
      <c r="G82" s="10"/>
      <c r="H82" s="10"/>
      <c r="I82" s="4"/>
      <c r="J82" s="4"/>
      <c r="K82" s="4"/>
      <c r="L82" s="4"/>
      <c r="M82" s="4"/>
      <c r="N82" s="4"/>
      <c r="O82" s="4"/>
    </row>
    <row r="83" spans="2:15" x14ac:dyDescent="0.3">
      <c r="B83" s="4"/>
      <c r="C83" s="4"/>
      <c r="D83" s="4"/>
      <c r="E83" s="4"/>
      <c r="F83" s="4"/>
      <c r="G83" s="10"/>
      <c r="H83" s="10"/>
      <c r="I83" s="4"/>
      <c r="J83" s="4"/>
      <c r="K83" s="4"/>
      <c r="L83" s="4"/>
      <c r="M83" s="4"/>
      <c r="N83" s="4"/>
      <c r="O83" s="4"/>
    </row>
    <row r="84" spans="2:15" x14ac:dyDescent="0.3">
      <c r="B84" s="4"/>
      <c r="C84" s="4"/>
      <c r="D84" s="4"/>
      <c r="E84" s="4"/>
      <c r="F84" s="4"/>
      <c r="G84" s="10"/>
      <c r="H84" s="10"/>
      <c r="I84" s="4"/>
      <c r="J84" s="4"/>
      <c r="K84" s="4"/>
      <c r="L84" s="4"/>
      <c r="M84" s="4"/>
      <c r="N84" s="4"/>
      <c r="O84" s="4"/>
    </row>
    <row r="85" spans="2:15" x14ac:dyDescent="0.3">
      <c r="B85" s="4"/>
      <c r="C85" s="4"/>
      <c r="D85" s="4"/>
      <c r="E85" s="4"/>
      <c r="F85" s="4"/>
      <c r="G85" s="10"/>
      <c r="H85" s="10"/>
      <c r="I85" s="4"/>
      <c r="J85" s="4"/>
      <c r="K85" s="4"/>
      <c r="L85" s="4"/>
      <c r="M85" s="4"/>
      <c r="N85" s="4"/>
      <c r="O85" s="4"/>
    </row>
    <row r="86" spans="2:15" x14ac:dyDescent="0.3">
      <c r="B86" s="4"/>
      <c r="C86" s="4"/>
      <c r="D86" s="4"/>
      <c r="E86" s="4"/>
      <c r="F86" s="4"/>
      <c r="G86" s="10"/>
      <c r="H86" s="10"/>
      <c r="I86" s="4"/>
      <c r="J86" s="4"/>
      <c r="K86" s="4"/>
      <c r="L86" s="4"/>
      <c r="M86" s="4"/>
      <c r="N86" s="4"/>
      <c r="O86" s="4"/>
    </row>
    <row r="87" spans="2:15" x14ac:dyDescent="0.3">
      <c r="B87" s="4"/>
      <c r="C87" s="4"/>
      <c r="D87" s="4"/>
      <c r="E87" s="4"/>
      <c r="F87" s="4"/>
      <c r="G87" s="10"/>
      <c r="H87" s="10"/>
      <c r="I87" s="4"/>
      <c r="J87" s="4"/>
      <c r="K87" s="4"/>
      <c r="L87" s="4"/>
      <c r="M87" s="4"/>
      <c r="N87" s="4"/>
      <c r="O87" s="4"/>
    </row>
    <row r="88" spans="2:15" x14ac:dyDescent="0.3">
      <c r="B88" s="4"/>
      <c r="C88" s="4"/>
      <c r="D88" s="4"/>
      <c r="E88" s="4"/>
      <c r="F88" s="4"/>
      <c r="G88" s="10"/>
      <c r="H88" s="10"/>
      <c r="I88" s="4"/>
      <c r="J88" s="4"/>
      <c r="K88" s="4"/>
      <c r="L88" s="4"/>
      <c r="M88" s="4"/>
      <c r="N88" s="4"/>
      <c r="O88" s="4"/>
    </row>
    <row r="89" spans="2:15" x14ac:dyDescent="0.3">
      <c r="B89" s="4"/>
      <c r="C89" s="4"/>
      <c r="D89" s="4"/>
      <c r="E89" s="4"/>
      <c r="F89" s="4"/>
      <c r="G89" s="10"/>
      <c r="H89" s="10"/>
      <c r="I89" s="4"/>
      <c r="J89" s="4"/>
      <c r="K89" s="4"/>
      <c r="L89" s="4"/>
      <c r="M89" s="4"/>
      <c r="N89" s="4"/>
      <c r="O89" s="4"/>
    </row>
    <row r="90" spans="2:15" x14ac:dyDescent="0.3">
      <c r="B90" s="4"/>
      <c r="C90" s="4"/>
      <c r="D90" s="4"/>
      <c r="E90" s="4"/>
      <c r="F90" s="4"/>
      <c r="G90" s="10"/>
      <c r="H90" s="10"/>
      <c r="I90" s="4"/>
      <c r="J90" s="4"/>
      <c r="K90" s="4"/>
      <c r="L90" s="4"/>
      <c r="M90" s="4"/>
      <c r="N90" s="4"/>
      <c r="O90" s="4"/>
    </row>
    <row r="91" spans="2:15" x14ac:dyDescent="0.3">
      <c r="B91" s="4"/>
      <c r="C91" s="4"/>
      <c r="D91" s="4"/>
      <c r="E91" s="4"/>
      <c r="F91" s="4"/>
      <c r="G91" s="10"/>
      <c r="H91" s="10"/>
      <c r="I91" s="4"/>
      <c r="J91" s="4"/>
      <c r="K91" s="4"/>
      <c r="L91" s="4"/>
      <c r="M91" s="4"/>
      <c r="N91" s="4"/>
      <c r="O91" s="4"/>
    </row>
    <row r="92" spans="2:15" x14ac:dyDescent="0.3">
      <c r="B92" s="4"/>
      <c r="C92" s="4"/>
      <c r="D92" s="4"/>
      <c r="E92" s="4"/>
      <c r="F92" s="4"/>
      <c r="G92" s="10"/>
      <c r="H92" s="10"/>
      <c r="I92" s="4"/>
      <c r="J92" s="4"/>
      <c r="K92" s="4"/>
      <c r="L92" s="4"/>
      <c r="M92" s="4"/>
      <c r="N92" s="4"/>
      <c r="O92" s="4"/>
    </row>
    <row r="93" spans="2:15" x14ac:dyDescent="0.3">
      <c r="B93" s="4"/>
      <c r="C93" s="4"/>
      <c r="D93" s="4"/>
      <c r="E93" s="4"/>
      <c r="F93" s="4"/>
      <c r="G93" s="10"/>
      <c r="H93" s="10"/>
      <c r="I93" s="4"/>
      <c r="J93" s="4"/>
      <c r="K93" s="4"/>
      <c r="L93" s="4"/>
      <c r="M93" s="4"/>
      <c r="N93" s="4"/>
      <c r="O93" s="4"/>
    </row>
    <row r="94" spans="2:15" x14ac:dyDescent="0.3">
      <c r="B94" s="4"/>
      <c r="C94" s="4"/>
      <c r="D94" s="4"/>
      <c r="E94" s="4"/>
      <c r="F94" s="4"/>
      <c r="G94" s="10"/>
      <c r="H94" s="10"/>
      <c r="I94" s="4"/>
      <c r="J94" s="4"/>
      <c r="K94" s="4"/>
      <c r="L94" s="4"/>
      <c r="M94" s="4"/>
      <c r="N94" s="4"/>
      <c r="O94" s="4"/>
    </row>
    <row r="95" spans="2:15" x14ac:dyDescent="0.3">
      <c r="B95" s="4"/>
      <c r="C95" s="4"/>
      <c r="D95" s="4"/>
      <c r="E95" s="4"/>
      <c r="F95" s="4"/>
      <c r="G95" s="10"/>
      <c r="H95" s="10"/>
      <c r="I95" s="4"/>
      <c r="J95" s="4"/>
      <c r="K95" s="4"/>
      <c r="L95" s="4"/>
      <c r="M95" s="4"/>
      <c r="N95" s="4"/>
      <c r="O95" s="4"/>
    </row>
    <row r="96" spans="2:15" x14ac:dyDescent="0.3">
      <c r="B96" s="4"/>
      <c r="C96" s="4"/>
      <c r="D96" s="4"/>
      <c r="E96" s="4"/>
      <c r="F96" s="4"/>
      <c r="G96" s="10"/>
      <c r="H96" s="10"/>
      <c r="I96" s="4"/>
      <c r="J96" s="4"/>
      <c r="K96" s="4"/>
      <c r="L96" s="4"/>
      <c r="M96" s="4"/>
      <c r="N96" s="4"/>
      <c r="O96" s="4"/>
    </row>
    <row r="97" spans="2:15" x14ac:dyDescent="0.3">
      <c r="B97" s="4"/>
      <c r="C97" s="4"/>
      <c r="D97" s="4"/>
      <c r="E97" s="4"/>
      <c r="F97" s="4"/>
      <c r="G97" s="10"/>
      <c r="H97" s="10"/>
      <c r="I97" s="4"/>
      <c r="J97" s="4"/>
      <c r="K97" s="4"/>
      <c r="L97" s="4"/>
      <c r="M97" s="4"/>
      <c r="N97" s="4"/>
      <c r="O97" s="4"/>
    </row>
    <row r="98" spans="2:15" x14ac:dyDescent="0.3">
      <c r="B98" s="4"/>
      <c r="C98" s="4"/>
      <c r="D98" s="4"/>
      <c r="E98" s="4"/>
      <c r="F98" s="4"/>
      <c r="G98" s="10"/>
      <c r="H98" s="10"/>
      <c r="I98" s="4"/>
      <c r="J98" s="4"/>
      <c r="K98" s="4"/>
      <c r="L98" s="4"/>
      <c r="M98" s="4"/>
      <c r="N98" s="4"/>
      <c r="O98" s="4"/>
    </row>
    <row r="99" spans="2:15" x14ac:dyDescent="0.3">
      <c r="B99" s="4"/>
      <c r="C99" s="4"/>
      <c r="D99" s="4"/>
      <c r="E99" s="4"/>
      <c r="F99" s="4"/>
      <c r="G99" s="10"/>
      <c r="H99" s="10"/>
      <c r="I99" s="4"/>
      <c r="J99" s="4"/>
      <c r="K99" s="4"/>
      <c r="L99" s="4"/>
      <c r="M99" s="4"/>
      <c r="N99" s="4"/>
      <c r="O99" s="4"/>
    </row>
    <row r="100" spans="2:15" x14ac:dyDescent="0.3">
      <c r="B100" s="4"/>
      <c r="C100" s="4"/>
      <c r="D100" s="4"/>
      <c r="E100" s="4"/>
      <c r="F100" s="4"/>
      <c r="G100" s="10"/>
      <c r="H100" s="10"/>
      <c r="I100" s="4"/>
      <c r="J100" s="4"/>
      <c r="K100" s="4"/>
      <c r="L100" s="4"/>
      <c r="M100" s="4"/>
      <c r="N100" s="4"/>
      <c r="O100" s="4"/>
    </row>
    <row r="101" spans="2:15" x14ac:dyDescent="0.3">
      <c r="B101" s="4"/>
      <c r="C101" s="4"/>
      <c r="D101" s="4"/>
      <c r="E101" s="4"/>
      <c r="F101" s="4"/>
      <c r="G101" s="10"/>
      <c r="H101" s="10"/>
      <c r="I101" s="4"/>
      <c r="J101" s="4"/>
      <c r="K101" s="4"/>
      <c r="L101" s="4"/>
      <c r="M101" s="4"/>
      <c r="N101" s="4"/>
      <c r="O101" s="4"/>
    </row>
    <row r="102" spans="2:15" x14ac:dyDescent="0.3">
      <c r="B102" s="4"/>
      <c r="C102" s="4"/>
      <c r="D102" s="4"/>
      <c r="E102" s="4"/>
      <c r="F102" s="4"/>
      <c r="G102" s="10"/>
      <c r="H102" s="10"/>
      <c r="I102" s="4"/>
      <c r="J102" s="4"/>
      <c r="K102" s="4"/>
      <c r="L102" s="4"/>
      <c r="M102" s="4"/>
      <c r="N102" s="4"/>
      <c r="O102" s="4"/>
    </row>
    <row r="103" spans="2:15" x14ac:dyDescent="0.3">
      <c r="B103" s="4"/>
      <c r="C103" s="4"/>
      <c r="D103" s="4"/>
      <c r="E103" s="4"/>
      <c r="F103" s="4"/>
      <c r="G103" s="10"/>
      <c r="H103" s="10"/>
      <c r="I103" s="4"/>
      <c r="J103" s="4"/>
      <c r="K103" s="4"/>
      <c r="L103" s="4"/>
      <c r="M103" s="4"/>
      <c r="N103" s="4"/>
      <c r="O103" s="4"/>
    </row>
    <row r="104" spans="2:15" x14ac:dyDescent="0.3">
      <c r="B104" s="4"/>
      <c r="C104" s="4"/>
      <c r="D104" s="4"/>
      <c r="E104" s="4"/>
      <c r="F104" s="4"/>
      <c r="G104" s="10"/>
      <c r="H104" s="10"/>
      <c r="I104" s="4"/>
      <c r="J104" s="4"/>
      <c r="K104" s="4"/>
      <c r="L104" s="4"/>
      <c r="M104" s="4"/>
      <c r="N104" s="4"/>
      <c r="O104" s="4"/>
    </row>
    <row r="105" spans="2:15" x14ac:dyDescent="0.3">
      <c r="B105" s="4"/>
      <c r="C105" s="4"/>
      <c r="D105" s="4"/>
      <c r="E105" s="4"/>
      <c r="F105" s="4"/>
      <c r="G105" s="10"/>
      <c r="H105" s="10"/>
      <c r="I105" s="4"/>
      <c r="J105" s="4"/>
      <c r="K105" s="4"/>
      <c r="L105" s="4"/>
      <c r="M105" s="4"/>
      <c r="N105" s="4"/>
      <c r="O105" s="4"/>
    </row>
    <row r="106" spans="2:15" x14ac:dyDescent="0.3">
      <c r="B106" s="4"/>
      <c r="C106" s="4"/>
      <c r="D106" s="4"/>
      <c r="E106" s="4"/>
      <c r="F106" s="4"/>
      <c r="G106" s="10"/>
      <c r="H106" s="10"/>
      <c r="I106" s="4"/>
      <c r="J106" s="4"/>
      <c r="K106" s="4"/>
      <c r="L106" s="4"/>
      <c r="M106" s="4"/>
      <c r="N106" s="4"/>
      <c r="O106" s="4"/>
    </row>
    <row r="107" spans="2:15" x14ac:dyDescent="0.3">
      <c r="B107" s="4"/>
      <c r="C107" s="4"/>
      <c r="D107" s="4"/>
      <c r="E107" s="4"/>
      <c r="F107" s="4"/>
      <c r="G107" s="10"/>
      <c r="H107" s="10"/>
      <c r="I107" s="4"/>
      <c r="J107" s="4"/>
      <c r="K107" s="4"/>
      <c r="L107" s="4"/>
      <c r="M107" s="4"/>
      <c r="N107" s="4"/>
      <c r="O107" s="4"/>
    </row>
    <row r="108" spans="2:15" x14ac:dyDescent="0.3">
      <c r="B108" s="4"/>
      <c r="C108" s="4"/>
      <c r="D108" s="4"/>
      <c r="E108" s="4"/>
      <c r="F108" s="4"/>
      <c r="G108" s="10"/>
      <c r="H108" s="10"/>
      <c r="I108" s="4"/>
      <c r="J108" s="4"/>
      <c r="K108" s="4"/>
      <c r="L108" s="4"/>
      <c r="M108" s="4"/>
      <c r="N108" s="4"/>
      <c r="O108" s="4"/>
    </row>
    <row r="109" spans="2:15" x14ac:dyDescent="0.3">
      <c r="B109" s="4"/>
      <c r="C109" s="4"/>
      <c r="D109" s="4"/>
      <c r="E109" s="4"/>
      <c r="F109" s="4"/>
      <c r="G109" s="10"/>
      <c r="H109" s="10"/>
      <c r="I109" s="4"/>
      <c r="J109" s="4"/>
      <c r="K109" s="4"/>
      <c r="L109" s="4"/>
      <c r="M109" s="4"/>
      <c r="N109" s="4"/>
      <c r="O109" s="4"/>
    </row>
    <row r="110" spans="2:15" x14ac:dyDescent="0.3">
      <c r="B110" s="4"/>
      <c r="C110" s="4"/>
      <c r="D110" s="4"/>
      <c r="E110" s="4"/>
      <c r="F110" s="4"/>
      <c r="G110" s="10"/>
      <c r="H110" s="10"/>
      <c r="I110" s="4"/>
      <c r="J110" s="4"/>
      <c r="K110" s="4"/>
      <c r="L110" s="4"/>
      <c r="M110" s="4"/>
      <c r="N110" s="4"/>
      <c r="O110" s="4"/>
    </row>
    <row r="111" spans="2:15" x14ac:dyDescent="0.3">
      <c r="B111" s="4"/>
      <c r="C111" s="4"/>
      <c r="D111" s="4"/>
      <c r="E111" s="4"/>
      <c r="F111" s="4"/>
      <c r="G111" s="10"/>
      <c r="H111" s="10"/>
      <c r="I111" s="4"/>
      <c r="J111" s="4"/>
      <c r="K111" s="4"/>
      <c r="L111" s="4"/>
      <c r="M111" s="4"/>
      <c r="N111" s="4"/>
      <c r="O111" s="4"/>
    </row>
    <row r="112" spans="2:15" x14ac:dyDescent="0.3">
      <c r="B112" s="4"/>
      <c r="C112" s="4"/>
      <c r="D112" s="4"/>
      <c r="E112" s="4"/>
      <c r="F112" s="4"/>
      <c r="G112" s="10"/>
      <c r="H112" s="10"/>
      <c r="I112" s="4"/>
      <c r="J112" s="4"/>
      <c r="K112" s="4"/>
      <c r="L112" s="4"/>
      <c r="M112" s="4"/>
      <c r="N112" s="4"/>
      <c r="O112" s="4"/>
    </row>
    <row r="113" spans="2:15" x14ac:dyDescent="0.3">
      <c r="B113" s="4"/>
      <c r="C113" s="4"/>
      <c r="D113" s="4"/>
      <c r="E113" s="4"/>
      <c r="F113" s="4"/>
      <c r="G113" s="10"/>
      <c r="H113" s="10"/>
      <c r="I113" s="4"/>
      <c r="J113" s="4"/>
      <c r="K113" s="4"/>
      <c r="L113" s="4"/>
      <c r="M113" s="4"/>
      <c r="N113" s="4"/>
      <c r="O113" s="4"/>
    </row>
    <row r="114" spans="2:15" x14ac:dyDescent="0.3">
      <c r="B114" s="4"/>
      <c r="C114" s="4"/>
      <c r="D114" s="4"/>
      <c r="E114" s="4"/>
      <c r="F114" s="4"/>
      <c r="G114" s="10"/>
      <c r="H114" s="10"/>
      <c r="I114" s="4"/>
      <c r="J114" s="4"/>
      <c r="K114" s="4"/>
      <c r="L114" s="4"/>
      <c r="M114" s="4"/>
      <c r="N114" s="4"/>
      <c r="O114" s="4"/>
    </row>
    <row r="115" spans="2:15" x14ac:dyDescent="0.3">
      <c r="B115" s="4"/>
      <c r="C115" s="4"/>
      <c r="D115" s="4"/>
      <c r="E115" s="4"/>
      <c r="F115" s="4"/>
      <c r="G115" s="10"/>
      <c r="H115" s="10"/>
      <c r="I115" s="4"/>
      <c r="J115" s="4"/>
      <c r="K115" s="4"/>
      <c r="L115" s="4"/>
      <c r="M115" s="4"/>
      <c r="N115" s="4"/>
      <c r="O115" s="4"/>
    </row>
    <row r="116" spans="2:15" x14ac:dyDescent="0.3">
      <c r="B116" s="4"/>
      <c r="C116" s="4"/>
      <c r="D116" s="4"/>
      <c r="E116" s="4"/>
      <c r="F116" s="4"/>
      <c r="G116" s="10"/>
      <c r="H116" s="10"/>
      <c r="I116" s="4"/>
      <c r="J116" s="4"/>
      <c r="K116" s="4"/>
      <c r="L116" s="4"/>
      <c r="M116" s="4"/>
      <c r="N116" s="4"/>
      <c r="O116" s="4"/>
    </row>
    <row r="117" spans="2:15" x14ac:dyDescent="0.3">
      <c r="B117" s="4"/>
      <c r="C117" s="4"/>
      <c r="D117" s="4"/>
      <c r="E117" s="4"/>
      <c r="F117" s="4"/>
      <c r="G117" s="10"/>
      <c r="H117" s="10"/>
      <c r="I117" s="4"/>
      <c r="J117" s="4"/>
      <c r="K117" s="4"/>
      <c r="L117" s="4"/>
      <c r="M117" s="4"/>
      <c r="N117" s="4"/>
      <c r="O117" s="4"/>
    </row>
    <row r="118" spans="2:15" x14ac:dyDescent="0.3">
      <c r="B118" s="4"/>
      <c r="C118" s="4"/>
      <c r="D118" s="4"/>
      <c r="E118" s="4"/>
      <c r="F118" s="4"/>
      <c r="G118" s="10"/>
      <c r="H118" s="10"/>
      <c r="I118" s="4"/>
      <c r="J118" s="4"/>
      <c r="K118" s="4"/>
      <c r="L118" s="4"/>
      <c r="M118" s="4"/>
      <c r="N118" s="4"/>
      <c r="O118" s="4"/>
    </row>
    <row r="119" spans="2:15" x14ac:dyDescent="0.3">
      <c r="B119" s="4"/>
      <c r="C119" s="4"/>
      <c r="D119" s="4"/>
      <c r="E119" s="4"/>
      <c r="F119" s="4"/>
      <c r="G119" s="10"/>
      <c r="H119" s="10"/>
      <c r="I119" s="4"/>
      <c r="J119" s="4"/>
      <c r="K119" s="4"/>
      <c r="L119" s="4"/>
      <c r="M119" s="4"/>
      <c r="N119" s="4"/>
      <c r="O119" s="4"/>
    </row>
    <row r="120" spans="2:15" x14ac:dyDescent="0.3">
      <c r="B120" s="4"/>
      <c r="C120" s="4"/>
      <c r="D120" s="4"/>
      <c r="E120" s="4"/>
      <c r="F120" s="4"/>
      <c r="G120" s="10"/>
      <c r="H120" s="10"/>
      <c r="I120" s="4"/>
      <c r="J120" s="4"/>
      <c r="K120" s="4"/>
      <c r="L120" s="4"/>
      <c r="M120" s="4"/>
      <c r="N120" s="4"/>
      <c r="O120" s="4"/>
    </row>
    <row r="121" spans="2:15" x14ac:dyDescent="0.3">
      <c r="B121" s="4"/>
      <c r="C121" s="4"/>
      <c r="D121" s="4"/>
      <c r="E121" s="4"/>
      <c r="F121" s="4"/>
      <c r="G121" s="10"/>
      <c r="H121" s="10"/>
      <c r="I121" s="4"/>
      <c r="J121" s="4"/>
      <c r="K121" s="4"/>
      <c r="L121" s="4"/>
      <c r="M121" s="4"/>
      <c r="N121" s="4"/>
      <c r="O121" s="4"/>
    </row>
    <row r="122" spans="2:15" x14ac:dyDescent="0.3">
      <c r="B122" s="4"/>
      <c r="C122" s="4"/>
      <c r="D122" s="4"/>
      <c r="E122" s="4"/>
      <c r="F122" s="4"/>
      <c r="G122" s="10"/>
      <c r="H122" s="10"/>
      <c r="I122" s="4"/>
      <c r="J122" s="4"/>
      <c r="K122" s="4"/>
      <c r="L122" s="4"/>
      <c r="M122" s="4"/>
      <c r="N122" s="4"/>
      <c r="O122" s="4"/>
    </row>
    <row r="123" spans="2:15" x14ac:dyDescent="0.3">
      <c r="B123" s="4"/>
      <c r="C123" s="4"/>
      <c r="D123" s="4"/>
      <c r="E123" s="4"/>
      <c r="F123" s="4"/>
      <c r="G123" s="10"/>
      <c r="H123" s="10"/>
      <c r="I123" s="4"/>
      <c r="J123" s="4"/>
      <c r="K123" s="4"/>
      <c r="L123" s="4"/>
      <c r="M123" s="4"/>
      <c r="N123" s="4"/>
      <c r="O123" s="4"/>
    </row>
    <row r="124" spans="2:15" x14ac:dyDescent="0.3">
      <c r="B124" s="4"/>
      <c r="C124" s="4"/>
      <c r="D124" s="4"/>
      <c r="E124" s="4"/>
      <c r="F124" s="4"/>
      <c r="G124" s="10"/>
      <c r="H124" s="10"/>
      <c r="I124" s="4"/>
      <c r="J124" s="4"/>
      <c r="K124" s="4"/>
      <c r="L124" s="4"/>
      <c r="M124" s="4"/>
      <c r="N124" s="4"/>
      <c r="O124" s="4"/>
    </row>
    <row r="125" spans="2:15" x14ac:dyDescent="0.3">
      <c r="B125" s="4"/>
      <c r="C125" s="4"/>
      <c r="D125" s="4"/>
      <c r="E125" s="4"/>
      <c r="F125" s="4"/>
      <c r="G125" s="10"/>
      <c r="H125" s="10"/>
      <c r="I125" s="4"/>
      <c r="J125" s="4"/>
      <c r="K125" s="4"/>
      <c r="L125" s="4"/>
      <c r="M125" s="4"/>
      <c r="N125" s="4"/>
      <c r="O125" s="4"/>
    </row>
    <row r="126" spans="2:15" x14ac:dyDescent="0.3">
      <c r="B126" s="4"/>
      <c r="C126" s="4"/>
      <c r="D126" s="4"/>
      <c r="E126" s="4"/>
      <c r="F126" s="4"/>
      <c r="G126" s="10"/>
      <c r="H126" s="10"/>
      <c r="I126" s="4"/>
      <c r="J126" s="4"/>
      <c r="K126" s="4"/>
      <c r="L126" s="4"/>
      <c r="M126" s="4"/>
      <c r="N126" s="4"/>
      <c r="O126" s="4"/>
    </row>
    <row r="127" spans="2:15" x14ac:dyDescent="0.3">
      <c r="B127" s="4"/>
      <c r="C127" s="4"/>
      <c r="D127" s="4"/>
      <c r="E127" s="4"/>
      <c r="F127" s="4"/>
      <c r="G127" s="10"/>
      <c r="H127" s="10"/>
      <c r="I127" s="4"/>
      <c r="J127" s="4"/>
      <c r="K127" s="4"/>
      <c r="L127" s="4"/>
      <c r="M127" s="4"/>
      <c r="N127" s="4"/>
      <c r="O127" s="4"/>
    </row>
    <row r="128" spans="2:15" x14ac:dyDescent="0.3">
      <c r="B128" s="4"/>
      <c r="C128" s="4"/>
      <c r="D128" s="4"/>
      <c r="E128" s="4"/>
      <c r="F128" s="4"/>
      <c r="G128" s="10"/>
      <c r="H128" s="10"/>
      <c r="I128" s="4"/>
      <c r="J128" s="4"/>
      <c r="K128" s="4"/>
      <c r="L128" s="4"/>
      <c r="M128" s="4"/>
      <c r="N128" s="4"/>
      <c r="O128" s="4"/>
    </row>
    <row r="129" spans="2:15" x14ac:dyDescent="0.3">
      <c r="B129" s="4"/>
      <c r="C129" s="4"/>
      <c r="D129" s="4"/>
      <c r="E129" s="4"/>
      <c r="F129" s="4"/>
      <c r="G129" s="10"/>
      <c r="H129" s="10"/>
      <c r="I129" s="4"/>
      <c r="J129" s="4"/>
      <c r="K129" s="4"/>
      <c r="L129" s="4"/>
      <c r="M129" s="4"/>
      <c r="N129" s="4"/>
      <c r="O129" s="4"/>
    </row>
    <row r="130" spans="2:15" x14ac:dyDescent="0.3">
      <c r="B130" s="4"/>
      <c r="C130" s="4"/>
      <c r="D130" s="4"/>
      <c r="E130" s="4"/>
      <c r="F130" s="4"/>
      <c r="G130" s="10"/>
      <c r="H130" s="10"/>
      <c r="I130" s="4"/>
      <c r="J130" s="4"/>
      <c r="K130" s="4"/>
      <c r="L130" s="4"/>
      <c r="M130" s="4"/>
      <c r="N130" s="4"/>
      <c r="O130" s="4"/>
    </row>
    <row r="131" spans="2:15" x14ac:dyDescent="0.3">
      <c r="B131" s="4"/>
      <c r="C131" s="4"/>
      <c r="D131" s="4"/>
      <c r="E131" s="4"/>
      <c r="F131" s="4"/>
      <c r="G131" s="10"/>
      <c r="H131" s="10"/>
      <c r="I131" s="4"/>
      <c r="J131" s="4"/>
      <c r="K131" s="4"/>
      <c r="L131" s="4"/>
      <c r="M131" s="4"/>
      <c r="N131" s="4"/>
      <c r="O131" s="4"/>
    </row>
    <row r="132" spans="2:15" x14ac:dyDescent="0.3">
      <c r="B132" s="4"/>
      <c r="C132" s="4"/>
      <c r="D132" s="4"/>
      <c r="E132" s="4"/>
      <c r="F132" s="4"/>
      <c r="G132" s="10"/>
      <c r="H132" s="10"/>
      <c r="I132" s="4"/>
      <c r="J132" s="4"/>
      <c r="K132" s="4"/>
      <c r="L132" s="4"/>
      <c r="M132" s="4"/>
      <c r="N132" s="4"/>
      <c r="O132" s="4"/>
    </row>
    <row r="133" spans="2:15" x14ac:dyDescent="0.3">
      <c r="B133" s="4"/>
      <c r="C133" s="4"/>
      <c r="D133" s="4"/>
      <c r="E133" s="4"/>
      <c r="F133" s="4"/>
      <c r="G133" s="10"/>
      <c r="H133" s="10"/>
      <c r="I133" s="4"/>
      <c r="J133" s="4"/>
      <c r="K133" s="4"/>
      <c r="L133" s="4"/>
      <c r="M133" s="4"/>
      <c r="N133" s="4"/>
      <c r="O133" s="4"/>
    </row>
    <row r="134" spans="2:15" x14ac:dyDescent="0.3">
      <c r="B134" s="4"/>
      <c r="C134" s="4"/>
      <c r="D134" s="4"/>
      <c r="E134" s="4"/>
      <c r="F134" s="4"/>
      <c r="G134" s="10"/>
      <c r="H134" s="10"/>
      <c r="I134" s="4"/>
      <c r="J134" s="4"/>
      <c r="K134" s="4"/>
      <c r="L134" s="4"/>
      <c r="M134" s="4"/>
      <c r="N134" s="4"/>
      <c r="O134" s="4"/>
    </row>
    <row r="135" spans="2:15" x14ac:dyDescent="0.3">
      <c r="B135" s="4"/>
      <c r="C135" s="4"/>
      <c r="D135" s="4"/>
      <c r="E135" s="4"/>
      <c r="F135" s="4"/>
      <c r="G135" s="10"/>
      <c r="H135" s="10"/>
      <c r="I135" s="4"/>
      <c r="J135" s="4"/>
      <c r="K135" s="4"/>
      <c r="L135" s="4"/>
      <c r="M135" s="4"/>
      <c r="N135" s="4"/>
      <c r="O135" s="4"/>
    </row>
    <row r="136" spans="2:15" x14ac:dyDescent="0.3">
      <c r="B136" s="4"/>
      <c r="C136" s="4"/>
      <c r="D136" s="4"/>
      <c r="E136" s="4"/>
      <c r="F136" s="4"/>
      <c r="G136" s="10"/>
      <c r="H136" s="10"/>
      <c r="I136" s="4"/>
      <c r="J136" s="4"/>
      <c r="K136" s="4"/>
      <c r="L136" s="4"/>
      <c r="M136" s="4"/>
      <c r="N136" s="4"/>
      <c r="O136" s="4"/>
    </row>
    <row r="137" spans="2:15" x14ac:dyDescent="0.3">
      <c r="B137" s="4"/>
      <c r="C137" s="4"/>
      <c r="D137" s="4"/>
      <c r="E137" s="4"/>
      <c r="F137" s="4"/>
      <c r="G137" s="10"/>
      <c r="H137" s="10"/>
      <c r="I137" s="4"/>
      <c r="J137" s="4"/>
      <c r="K137" s="4"/>
      <c r="L137" s="4"/>
      <c r="M137" s="4"/>
      <c r="N137" s="4"/>
      <c r="O137" s="4"/>
    </row>
    <row r="138" spans="2:15" x14ac:dyDescent="0.3">
      <c r="B138" s="4"/>
      <c r="C138" s="4"/>
      <c r="D138" s="4"/>
      <c r="E138" s="4"/>
      <c r="F138" s="4"/>
      <c r="G138" s="10"/>
      <c r="H138" s="10"/>
      <c r="I138" s="4"/>
      <c r="J138" s="4"/>
      <c r="K138" s="4"/>
      <c r="L138" s="4"/>
      <c r="M138" s="4"/>
      <c r="N138" s="4"/>
      <c r="O138" s="4"/>
    </row>
    <row r="139" spans="2:15" x14ac:dyDescent="0.3">
      <c r="B139" s="4"/>
      <c r="C139" s="4"/>
      <c r="D139" s="4"/>
      <c r="E139" s="4"/>
      <c r="F139" s="4"/>
      <c r="G139" s="10"/>
      <c r="H139" s="10"/>
      <c r="I139" s="4"/>
      <c r="J139" s="4"/>
      <c r="K139" s="4"/>
      <c r="L139" s="4"/>
      <c r="M139" s="4"/>
      <c r="N139" s="4"/>
      <c r="O139" s="4"/>
    </row>
    <row r="140" spans="2:15" x14ac:dyDescent="0.3">
      <c r="B140" s="4"/>
      <c r="C140" s="4"/>
      <c r="D140" s="4"/>
      <c r="E140" s="4"/>
      <c r="F140" s="4"/>
      <c r="G140" s="10"/>
      <c r="H140" s="10"/>
      <c r="I140" s="4"/>
      <c r="J140" s="4"/>
      <c r="K140" s="4"/>
      <c r="L140" s="4"/>
      <c r="M140" s="4"/>
      <c r="N140" s="4"/>
      <c r="O140" s="4"/>
    </row>
    <row r="141" spans="2:15" x14ac:dyDescent="0.3">
      <c r="B141" s="4"/>
      <c r="C141" s="4"/>
      <c r="D141" s="4"/>
      <c r="E141" s="4"/>
      <c r="F141" s="4"/>
      <c r="G141" s="10"/>
      <c r="H141" s="10"/>
      <c r="I141" s="4"/>
      <c r="J141" s="4"/>
      <c r="K141" s="4"/>
      <c r="L141" s="4"/>
      <c r="M141" s="4"/>
      <c r="N141" s="4"/>
      <c r="O141" s="4"/>
    </row>
    <row r="142" spans="2:15" x14ac:dyDescent="0.3">
      <c r="B142" s="4"/>
      <c r="C142" s="4"/>
      <c r="D142" s="4"/>
      <c r="E142" s="4"/>
      <c r="F142" s="4"/>
      <c r="G142" s="10"/>
      <c r="H142" s="10"/>
      <c r="I142" s="4"/>
      <c r="J142" s="4"/>
      <c r="K142" s="4"/>
      <c r="L142" s="4"/>
      <c r="M142" s="4"/>
      <c r="N142" s="4"/>
      <c r="O142" s="4"/>
    </row>
    <row r="143" spans="2:15" x14ac:dyDescent="0.3">
      <c r="B143" s="4"/>
      <c r="C143" s="4"/>
      <c r="D143" s="4"/>
      <c r="E143" s="4"/>
      <c r="F143" s="4"/>
      <c r="G143" s="10"/>
      <c r="H143" s="10"/>
      <c r="I143" s="4"/>
      <c r="J143" s="4"/>
      <c r="K143" s="4"/>
      <c r="L143" s="4"/>
      <c r="M143" s="4"/>
      <c r="N143" s="4"/>
      <c r="O143" s="4"/>
    </row>
    <row r="144" spans="2:15" x14ac:dyDescent="0.3">
      <c r="B144" s="4"/>
      <c r="C144" s="4"/>
      <c r="D144" s="4"/>
      <c r="E144" s="4"/>
      <c r="F144" s="4"/>
      <c r="G144" s="10"/>
      <c r="H144" s="10"/>
      <c r="I144" s="4"/>
      <c r="J144" s="4"/>
      <c r="K144" s="4"/>
      <c r="L144" s="4"/>
      <c r="M144" s="4"/>
      <c r="N144" s="4"/>
      <c r="O144" s="4"/>
    </row>
    <row r="145" spans="2:15" x14ac:dyDescent="0.3">
      <c r="B145" s="4"/>
      <c r="C145" s="4"/>
      <c r="D145" s="4"/>
      <c r="E145" s="4"/>
      <c r="F145" s="4"/>
      <c r="G145" s="10"/>
      <c r="H145" s="10"/>
      <c r="I145" s="4"/>
      <c r="J145" s="4"/>
      <c r="K145" s="4"/>
      <c r="L145" s="4"/>
      <c r="M145" s="4"/>
      <c r="N145" s="4"/>
      <c r="O145" s="4"/>
    </row>
    <row r="146" spans="2:15" x14ac:dyDescent="0.3">
      <c r="B146" s="4"/>
      <c r="C146" s="4"/>
      <c r="D146" s="4"/>
      <c r="E146" s="4"/>
      <c r="F146" s="4"/>
      <c r="G146" s="10"/>
      <c r="H146" s="10"/>
      <c r="I146" s="4"/>
      <c r="J146" s="4"/>
      <c r="K146" s="4"/>
      <c r="L146" s="4"/>
      <c r="M146" s="4"/>
      <c r="N146" s="4"/>
      <c r="O146" s="4"/>
    </row>
    <row r="147" spans="2:15" x14ac:dyDescent="0.3">
      <c r="B147" s="4"/>
      <c r="C147" s="4"/>
      <c r="D147" s="4"/>
      <c r="E147" s="4"/>
      <c r="F147" s="4"/>
      <c r="G147" s="10"/>
      <c r="H147" s="10"/>
      <c r="I147" s="4"/>
      <c r="J147" s="4"/>
      <c r="K147" s="4"/>
      <c r="L147" s="4"/>
      <c r="M147" s="4"/>
      <c r="N147" s="4"/>
      <c r="O147" s="4"/>
    </row>
    <row r="148" spans="2:15" x14ac:dyDescent="0.3">
      <c r="B148" s="4"/>
      <c r="C148" s="4"/>
      <c r="D148" s="4"/>
      <c r="E148" s="4"/>
      <c r="F148" s="4"/>
      <c r="G148" s="10"/>
      <c r="H148" s="10"/>
      <c r="I148" s="4"/>
      <c r="J148" s="4"/>
      <c r="K148" s="4"/>
      <c r="L148" s="4"/>
      <c r="M148" s="4"/>
      <c r="N148" s="4"/>
      <c r="O148" s="4"/>
    </row>
    <row r="149" spans="2:15" x14ac:dyDescent="0.3">
      <c r="B149" s="4"/>
      <c r="C149" s="4"/>
      <c r="D149" s="4"/>
      <c r="E149" s="4"/>
      <c r="F149" s="4"/>
      <c r="G149" s="10"/>
      <c r="H149" s="10"/>
      <c r="I149" s="4"/>
      <c r="J149" s="4"/>
      <c r="K149" s="4"/>
      <c r="L149" s="4"/>
      <c r="M149" s="4"/>
      <c r="N149" s="4"/>
      <c r="O149" s="4"/>
    </row>
    <row r="150" spans="2:15" x14ac:dyDescent="0.3">
      <c r="B150" s="4"/>
      <c r="C150" s="4"/>
      <c r="D150" s="4"/>
      <c r="E150" s="4"/>
      <c r="F150" s="4"/>
      <c r="G150" s="10"/>
      <c r="H150" s="10"/>
      <c r="I150" s="4"/>
      <c r="J150" s="4"/>
      <c r="K150" s="4"/>
      <c r="L150" s="4"/>
      <c r="M150" s="4"/>
      <c r="N150" s="4"/>
      <c r="O150" s="4"/>
    </row>
    <row r="151" spans="2:15" x14ac:dyDescent="0.3">
      <c r="B151" s="4"/>
      <c r="C151" s="4"/>
      <c r="D151" s="4"/>
      <c r="E151" s="4"/>
      <c r="F151" s="4"/>
      <c r="G151" s="10"/>
      <c r="H151" s="10"/>
      <c r="I151" s="4"/>
      <c r="J151" s="4"/>
      <c r="K151" s="4"/>
      <c r="L151" s="4"/>
      <c r="M151" s="4"/>
      <c r="N151" s="4"/>
      <c r="O151" s="4"/>
    </row>
    <row r="152" spans="2:15" x14ac:dyDescent="0.3">
      <c r="B152" s="4"/>
      <c r="C152" s="4"/>
      <c r="D152" s="4"/>
      <c r="E152" s="4"/>
      <c r="F152" s="4"/>
      <c r="G152" s="10"/>
      <c r="H152" s="10"/>
      <c r="I152" s="4"/>
      <c r="J152" s="4"/>
      <c r="K152" s="4"/>
      <c r="L152" s="4"/>
      <c r="M152" s="4"/>
      <c r="N152" s="4"/>
      <c r="O152" s="4"/>
    </row>
    <row r="153" spans="2:15" x14ac:dyDescent="0.3">
      <c r="B153" s="4"/>
      <c r="C153" s="4"/>
      <c r="D153" s="4"/>
      <c r="E153" s="4"/>
      <c r="F153" s="4"/>
      <c r="G153" s="10"/>
      <c r="H153" s="10"/>
      <c r="I153" s="4"/>
      <c r="J153" s="4"/>
      <c r="K153" s="4"/>
      <c r="L153" s="4"/>
      <c r="M153" s="4"/>
      <c r="N153" s="4"/>
      <c r="O153" s="4"/>
    </row>
    <row r="154" spans="2:15" x14ac:dyDescent="0.3">
      <c r="B154" s="4"/>
      <c r="C154" s="4"/>
      <c r="D154" s="4"/>
      <c r="E154" s="4"/>
      <c r="F154" s="4"/>
      <c r="G154" s="10"/>
      <c r="H154" s="10"/>
      <c r="I154" s="4"/>
      <c r="J154" s="4"/>
      <c r="K154" s="4"/>
      <c r="L154" s="4"/>
      <c r="M154" s="4"/>
      <c r="N154" s="4"/>
      <c r="O154" s="4"/>
    </row>
    <row r="155" spans="2:15" x14ac:dyDescent="0.3">
      <c r="B155" s="4"/>
      <c r="C155" s="4"/>
      <c r="D155" s="4"/>
      <c r="E155" s="4"/>
      <c r="F155" s="4"/>
      <c r="G155" s="10"/>
      <c r="H155" s="10"/>
      <c r="I155" s="4"/>
      <c r="J155" s="4"/>
      <c r="K155" s="4"/>
      <c r="L155" s="4"/>
      <c r="M155" s="4"/>
      <c r="N155" s="4"/>
      <c r="O155" s="4"/>
    </row>
    <row r="156" spans="2:15" x14ac:dyDescent="0.3">
      <c r="B156" s="4"/>
      <c r="C156" s="4"/>
      <c r="D156" s="4"/>
      <c r="E156" s="4"/>
      <c r="F156" s="4"/>
      <c r="G156" s="10"/>
      <c r="H156" s="10"/>
      <c r="I156" s="4"/>
      <c r="J156" s="4"/>
      <c r="K156" s="4"/>
      <c r="L156" s="4"/>
      <c r="M156" s="4"/>
      <c r="N156" s="4"/>
      <c r="O156" s="4"/>
    </row>
    <row r="157" spans="2:15" x14ac:dyDescent="0.3">
      <c r="B157" s="4"/>
      <c r="C157" s="4"/>
      <c r="D157" s="4"/>
      <c r="E157" s="4"/>
      <c r="F157" s="4"/>
      <c r="G157" s="10"/>
      <c r="H157" s="10"/>
      <c r="I157" s="4"/>
      <c r="J157" s="4"/>
      <c r="K157" s="4"/>
      <c r="L157" s="4"/>
      <c r="M157" s="4"/>
      <c r="N157" s="4"/>
      <c r="O157" s="4"/>
    </row>
    <row r="158" spans="2:15" x14ac:dyDescent="0.3">
      <c r="B158" s="4"/>
      <c r="C158" s="4"/>
      <c r="D158" s="4"/>
      <c r="E158" s="4"/>
      <c r="F158" s="4"/>
      <c r="G158" s="10"/>
      <c r="H158" s="10"/>
      <c r="I158" s="4"/>
      <c r="J158" s="4"/>
      <c r="K158" s="4"/>
      <c r="L158" s="4"/>
      <c r="M158" s="4"/>
      <c r="N158" s="4"/>
      <c r="O158" s="4"/>
    </row>
    <row r="159" spans="2:15" x14ac:dyDescent="0.3">
      <c r="B159" s="4"/>
      <c r="C159" s="4"/>
      <c r="D159" s="4"/>
      <c r="E159" s="4"/>
      <c r="F159" s="4"/>
      <c r="G159" s="10"/>
      <c r="H159" s="10"/>
      <c r="I159" s="4"/>
      <c r="J159" s="4"/>
      <c r="K159" s="4"/>
      <c r="L159" s="4"/>
      <c r="M159" s="4"/>
      <c r="N159" s="4"/>
      <c r="O159" s="4"/>
    </row>
    <row r="160" spans="2:15" x14ac:dyDescent="0.3">
      <c r="B160" s="4"/>
      <c r="C160" s="4"/>
      <c r="D160" s="4"/>
      <c r="E160" s="4"/>
      <c r="F160" s="4"/>
      <c r="G160" s="10"/>
      <c r="H160" s="10"/>
      <c r="I160" s="4"/>
      <c r="J160" s="4"/>
      <c r="K160" s="4"/>
      <c r="L160" s="4"/>
      <c r="M160" s="4"/>
      <c r="N160" s="4"/>
      <c r="O160" s="4"/>
    </row>
    <row r="161" spans="2:15" x14ac:dyDescent="0.3">
      <c r="B161" s="4"/>
      <c r="C161" s="4"/>
      <c r="D161" s="4"/>
      <c r="E161" s="4"/>
      <c r="F161" s="4"/>
      <c r="G161" s="10"/>
      <c r="H161" s="10"/>
      <c r="I161" s="4"/>
      <c r="J161" s="4"/>
      <c r="K161" s="4"/>
      <c r="L161" s="4"/>
      <c r="M161" s="4"/>
      <c r="N161" s="4"/>
      <c r="O161" s="4"/>
    </row>
    <row r="162" spans="2:15" x14ac:dyDescent="0.3">
      <c r="B162" s="4"/>
      <c r="C162" s="4"/>
      <c r="D162" s="4"/>
      <c r="E162" s="4"/>
      <c r="F162" s="4"/>
      <c r="G162" s="10"/>
      <c r="H162" s="10"/>
      <c r="I162" s="4"/>
      <c r="J162" s="4"/>
      <c r="K162" s="4"/>
      <c r="L162" s="4"/>
      <c r="M162" s="4"/>
      <c r="N162" s="4"/>
      <c r="O162" s="4"/>
    </row>
    <row r="163" spans="2:15" x14ac:dyDescent="0.3">
      <c r="B163" s="4"/>
      <c r="C163" s="4"/>
      <c r="D163" s="4"/>
      <c r="E163" s="4"/>
      <c r="F163" s="4"/>
      <c r="G163" s="10"/>
      <c r="H163" s="10"/>
      <c r="I163" s="4"/>
      <c r="J163" s="4"/>
      <c r="K163" s="4"/>
      <c r="L163" s="4"/>
      <c r="M163" s="4"/>
      <c r="N163" s="4"/>
      <c r="O163" s="4"/>
    </row>
    <row r="164" spans="2:15" x14ac:dyDescent="0.3">
      <c r="B164" s="4"/>
      <c r="C164" s="4"/>
      <c r="D164" s="4"/>
      <c r="E164" s="4"/>
      <c r="F164" s="4"/>
      <c r="G164" s="10"/>
      <c r="H164" s="10"/>
      <c r="I164" s="4"/>
      <c r="J164" s="4"/>
      <c r="K164" s="4"/>
      <c r="L164" s="4"/>
      <c r="M164" s="4"/>
      <c r="N164" s="4"/>
      <c r="O164" s="4"/>
    </row>
    <row r="165" spans="2:15" x14ac:dyDescent="0.3">
      <c r="B165" s="4"/>
      <c r="C165" s="4"/>
      <c r="D165" s="4"/>
      <c r="E165" s="4"/>
      <c r="F165" s="4"/>
      <c r="G165" s="10"/>
      <c r="H165" s="10"/>
      <c r="I165" s="4"/>
      <c r="J165" s="4"/>
      <c r="K165" s="4"/>
      <c r="L165" s="4"/>
      <c r="M165" s="4"/>
      <c r="N165" s="4"/>
      <c r="O165" s="4"/>
    </row>
    <row r="166" spans="2:15" x14ac:dyDescent="0.3">
      <c r="B166" s="4"/>
      <c r="C166" s="4"/>
      <c r="D166" s="4"/>
      <c r="E166" s="4"/>
      <c r="F166" s="4"/>
      <c r="G166" s="10"/>
      <c r="H166" s="10"/>
      <c r="I166" s="4"/>
      <c r="J166" s="4"/>
      <c r="K166" s="4"/>
      <c r="L166" s="4"/>
      <c r="M166" s="4"/>
      <c r="N166" s="4"/>
      <c r="O166" s="4"/>
    </row>
    <row r="167" spans="2:15" x14ac:dyDescent="0.3">
      <c r="B167" s="4"/>
      <c r="C167" s="4"/>
      <c r="D167" s="4"/>
      <c r="E167" s="4"/>
      <c r="F167" s="4"/>
      <c r="G167" s="10"/>
      <c r="H167" s="10"/>
      <c r="I167" s="4"/>
      <c r="J167" s="4"/>
      <c r="K167" s="4"/>
      <c r="L167" s="4"/>
      <c r="M167" s="4"/>
      <c r="N167" s="4"/>
      <c r="O167" s="4"/>
    </row>
    <row r="168" spans="2:15" x14ac:dyDescent="0.3">
      <c r="B168" s="4"/>
      <c r="C168" s="4"/>
      <c r="D168" s="4"/>
      <c r="E168" s="4"/>
      <c r="F168" s="4"/>
      <c r="G168" s="10"/>
      <c r="H168" s="10"/>
      <c r="I168" s="4"/>
      <c r="J168" s="4"/>
      <c r="K168" s="4"/>
      <c r="L168" s="4"/>
      <c r="M168" s="4"/>
      <c r="N168" s="4"/>
      <c r="O168" s="4"/>
    </row>
    <row r="169" spans="2:15" x14ac:dyDescent="0.3">
      <c r="B169" s="4"/>
      <c r="C169" s="4"/>
      <c r="D169" s="4"/>
      <c r="E169" s="4"/>
      <c r="F169" s="4"/>
      <c r="G169" s="10"/>
      <c r="H169" s="10"/>
      <c r="I169" s="4"/>
      <c r="J169" s="4"/>
      <c r="K169" s="4"/>
      <c r="L169" s="4"/>
      <c r="M169" s="4"/>
      <c r="N169" s="4"/>
      <c r="O169" s="4"/>
    </row>
    <row r="170" spans="2:15" x14ac:dyDescent="0.3">
      <c r="B170" s="4"/>
      <c r="C170" s="4"/>
      <c r="D170" s="4"/>
      <c r="E170" s="4"/>
      <c r="F170" s="4"/>
      <c r="G170" s="10"/>
      <c r="H170" s="10"/>
      <c r="I170" s="4"/>
      <c r="J170" s="4"/>
      <c r="K170" s="4"/>
      <c r="L170" s="4"/>
      <c r="M170" s="4"/>
      <c r="N170" s="4"/>
      <c r="O170" s="4"/>
    </row>
    <row r="171" spans="2:15" x14ac:dyDescent="0.3">
      <c r="B171" s="4"/>
      <c r="C171" s="4"/>
      <c r="D171" s="4"/>
      <c r="E171" s="4"/>
      <c r="F171" s="4"/>
      <c r="G171" s="10"/>
      <c r="H171" s="10"/>
      <c r="I171" s="4"/>
      <c r="J171" s="4"/>
      <c r="K171" s="4"/>
      <c r="L171" s="4"/>
      <c r="M171" s="4"/>
      <c r="N171" s="4"/>
      <c r="O171" s="4"/>
    </row>
    <row r="172" spans="2:15" x14ac:dyDescent="0.3">
      <c r="B172" s="4"/>
      <c r="C172" s="4"/>
      <c r="D172" s="4"/>
      <c r="E172" s="4"/>
      <c r="F172" s="4"/>
      <c r="G172" s="10"/>
      <c r="H172" s="10"/>
      <c r="I172" s="4"/>
      <c r="J172" s="4"/>
      <c r="K172" s="4"/>
      <c r="L172" s="4"/>
      <c r="M172" s="4"/>
      <c r="N172" s="4"/>
      <c r="O172" s="4"/>
    </row>
    <row r="173" spans="2:15" x14ac:dyDescent="0.3">
      <c r="B173" s="4"/>
      <c r="C173" s="4"/>
      <c r="D173" s="4"/>
      <c r="E173" s="4"/>
      <c r="F173" s="4"/>
      <c r="G173" s="10"/>
      <c r="H173" s="10"/>
      <c r="I173" s="4"/>
      <c r="J173" s="4"/>
      <c r="K173" s="4"/>
      <c r="L173" s="4"/>
      <c r="M173" s="4"/>
      <c r="N173" s="4"/>
      <c r="O173" s="4"/>
    </row>
    <row r="174" spans="2:15" x14ac:dyDescent="0.3">
      <c r="B174" s="4"/>
      <c r="C174" s="4"/>
      <c r="D174" s="4"/>
      <c r="E174" s="4"/>
      <c r="F174" s="4"/>
      <c r="G174" s="10"/>
      <c r="H174" s="10"/>
      <c r="I174" s="4"/>
      <c r="J174" s="4"/>
      <c r="K174" s="4"/>
      <c r="L174" s="4"/>
      <c r="M174" s="4"/>
      <c r="N174" s="4"/>
      <c r="O174" s="4"/>
    </row>
    <row r="175" spans="2:15" x14ac:dyDescent="0.3">
      <c r="B175" s="4"/>
      <c r="C175" s="4"/>
      <c r="D175" s="4"/>
      <c r="E175" s="4"/>
      <c r="F175" s="4"/>
      <c r="G175" s="10"/>
      <c r="H175" s="10"/>
      <c r="I175" s="4"/>
      <c r="J175" s="4"/>
      <c r="K175" s="4"/>
      <c r="L175" s="4"/>
      <c r="M175" s="4"/>
      <c r="N175" s="4"/>
      <c r="O175" s="4"/>
    </row>
    <row r="176" spans="2:15" x14ac:dyDescent="0.3">
      <c r="B176" s="4"/>
      <c r="C176" s="4"/>
      <c r="D176" s="4"/>
      <c r="E176" s="4"/>
      <c r="F176" s="4"/>
      <c r="G176" s="10"/>
      <c r="H176" s="10"/>
      <c r="I176" s="4"/>
      <c r="J176" s="4"/>
      <c r="K176" s="4"/>
      <c r="L176" s="4"/>
      <c r="M176" s="4"/>
      <c r="N176" s="4"/>
      <c r="O176" s="4"/>
    </row>
    <row r="177" spans="2:15" x14ac:dyDescent="0.3">
      <c r="B177" s="4"/>
      <c r="C177" s="4"/>
      <c r="D177" s="4"/>
      <c r="E177" s="4"/>
      <c r="F177" s="4"/>
      <c r="G177" s="10"/>
      <c r="H177" s="10"/>
      <c r="I177" s="4"/>
      <c r="J177" s="4"/>
      <c r="K177" s="4"/>
      <c r="L177" s="4"/>
      <c r="M177" s="4"/>
      <c r="N177" s="4"/>
      <c r="O177" s="4"/>
    </row>
    <row r="178" spans="2:15" x14ac:dyDescent="0.3">
      <c r="B178" s="4"/>
      <c r="C178" s="4"/>
      <c r="D178" s="4"/>
      <c r="E178" s="4"/>
      <c r="F178" s="4"/>
      <c r="G178" s="10"/>
      <c r="H178" s="10"/>
      <c r="I178" s="4"/>
      <c r="J178" s="4"/>
      <c r="K178" s="4"/>
      <c r="L178" s="4"/>
      <c r="M178" s="4"/>
      <c r="N178" s="4"/>
      <c r="O178" s="4"/>
    </row>
    <row r="179" spans="2:15" x14ac:dyDescent="0.3">
      <c r="B179" s="4"/>
      <c r="C179" s="4"/>
      <c r="D179" s="4"/>
      <c r="E179" s="4"/>
      <c r="F179" s="4"/>
      <c r="G179" s="10"/>
      <c r="H179" s="10"/>
      <c r="I179" s="4"/>
      <c r="J179" s="4"/>
      <c r="K179" s="4"/>
      <c r="L179" s="4"/>
      <c r="M179" s="4"/>
      <c r="N179" s="4"/>
      <c r="O179" s="4"/>
    </row>
    <row r="180" spans="2:15" x14ac:dyDescent="0.3">
      <c r="B180" s="4"/>
      <c r="C180" s="4"/>
      <c r="D180" s="4"/>
      <c r="E180" s="4"/>
      <c r="F180" s="4"/>
      <c r="G180" s="10"/>
      <c r="H180" s="10"/>
      <c r="I180" s="4"/>
      <c r="J180" s="4"/>
      <c r="K180" s="4"/>
      <c r="L180" s="4"/>
      <c r="M180" s="4"/>
      <c r="N180" s="4"/>
      <c r="O180" s="4"/>
    </row>
    <row r="181" spans="2:15" x14ac:dyDescent="0.3">
      <c r="B181" s="4"/>
      <c r="C181" s="4"/>
      <c r="D181" s="4"/>
      <c r="E181" s="4"/>
      <c r="F181" s="4"/>
      <c r="G181" s="10"/>
      <c r="H181" s="10"/>
      <c r="I181" s="4"/>
      <c r="J181" s="4"/>
      <c r="K181" s="4"/>
      <c r="L181" s="4"/>
      <c r="M181" s="4"/>
      <c r="N181" s="4"/>
      <c r="O181" s="4"/>
    </row>
    <row r="182" spans="2:15" x14ac:dyDescent="0.3">
      <c r="B182" s="4"/>
      <c r="C182" s="4"/>
      <c r="D182" s="4"/>
      <c r="E182" s="4"/>
      <c r="F182" s="4"/>
      <c r="G182" s="10"/>
      <c r="H182" s="10"/>
      <c r="I182" s="4"/>
      <c r="J182" s="4"/>
      <c r="K182" s="4"/>
      <c r="L182" s="4"/>
      <c r="M182" s="4"/>
      <c r="N182" s="4"/>
      <c r="O182" s="4"/>
    </row>
    <row r="183" spans="2:15" x14ac:dyDescent="0.3">
      <c r="B183" s="4"/>
      <c r="C183" s="4"/>
      <c r="D183" s="4"/>
      <c r="E183" s="4"/>
      <c r="F183" s="4"/>
      <c r="G183" s="10"/>
      <c r="H183" s="10"/>
      <c r="I183" s="4"/>
      <c r="J183" s="4"/>
      <c r="K183" s="4"/>
      <c r="L183" s="4"/>
      <c r="M183" s="4"/>
      <c r="N183" s="4"/>
      <c r="O183" s="4"/>
    </row>
    <row r="184" spans="2:15" x14ac:dyDescent="0.3">
      <c r="B184" s="4"/>
      <c r="C184" s="4"/>
      <c r="D184" s="4"/>
      <c r="E184" s="4"/>
      <c r="F184" s="4"/>
      <c r="G184" s="10"/>
      <c r="H184" s="10"/>
      <c r="I184" s="4"/>
      <c r="J184" s="4"/>
      <c r="K184" s="4"/>
      <c r="L184" s="4"/>
      <c r="M184" s="4"/>
      <c r="N184" s="4"/>
      <c r="O184" s="4"/>
    </row>
    <row r="185" spans="2:15" x14ac:dyDescent="0.3">
      <c r="B185" s="4"/>
      <c r="C185" s="4"/>
      <c r="D185" s="4"/>
      <c r="E185" s="4"/>
      <c r="F185" s="4"/>
      <c r="G185" s="10"/>
      <c r="H185" s="10"/>
      <c r="I185" s="4"/>
      <c r="J185" s="4"/>
      <c r="K185" s="4"/>
      <c r="L185" s="4"/>
      <c r="M185" s="4"/>
      <c r="N185" s="4"/>
      <c r="O185" s="4"/>
    </row>
    <row r="186" spans="2:15" x14ac:dyDescent="0.3">
      <c r="B186" s="4"/>
      <c r="C186" s="4"/>
      <c r="D186" s="4"/>
      <c r="E186" s="4"/>
      <c r="F186" s="4"/>
      <c r="G186" s="10"/>
      <c r="H186" s="10"/>
      <c r="I186" s="4"/>
      <c r="J186" s="4"/>
      <c r="K186" s="4"/>
      <c r="L186" s="4"/>
      <c r="M186" s="4"/>
      <c r="N186" s="4"/>
      <c r="O186" s="4"/>
    </row>
    <row r="187" spans="2:15" x14ac:dyDescent="0.3">
      <c r="B187" s="4"/>
      <c r="C187" s="4"/>
      <c r="D187" s="4"/>
      <c r="E187" s="4"/>
      <c r="F187" s="4"/>
      <c r="G187" s="10"/>
      <c r="H187" s="10"/>
      <c r="I187" s="4"/>
      <c r="J187" s="4"/>
      <c r="K187" s="4"/>
      <c r="L187" s="4"/>
      <c r="M187" s="4"/>
      <c r="N187" s="4"/>
      <c r="O187" s="4"/>
    </row>
    <row r="188" spans="2:15" x14ac:dyDescent="0.3">
      <c r="B188" s="4"/>
      <c r="C188" s="4"/>
      <c r="D188" s="4"/>
      <c r="E188" s="4"/>
      <c r="F188" s="4"/>
      <c r="G188" s="10"/>
      <c r="H188" s="10"/>
      <c r="I188" s="4"/>
      <c r="J188" s="4"/>
      <c r="K188" s="4"/>
      <c r="L188" s="4"/>
      <c r="M188" s="4"/>
      <c r="N188" s="4"/>
      <c r="O188" s="4"/>
    </row>
    <row r="189" spans="2:15" x14ac:dyDescent="0.3">
      <c r="B189" s="4"/>
      <c r="C189" s="4"/>
      <c r="D189" s="4"/>
      <c r="E189" s="4"/>
      <c r="F189" s="4"/>
      <c r="G189" s="10"/>
      <c r="H189" s="10"/>
      <c r="I189" s="4"/>
      <c r="J189" s="4"/>
      <c r="K189" s="4"/>
      <c r="L189" s="4"/>
      <c r="M189" s="4"/>
      <c r="N189" s="4"/>
      <c r="O189" s="4"/>
    </row>
    <row r="190" spans="2:15" x14ac:dyDescent="0.3">
      <c r="B190" s="4"/>
      <c r="C190" s="4"/>
      <c r="D190" s="4"/>
      <c r="E190" s="4"/>
      <c r="F190" s="4"/>
      <c r="G190" s="10"/>
      <c r="H190" s="10"/>
      <c r="I190" s="4"/>
      <c r="J190" s="4"/>
      <c r="K190" s="4"/>
      <c r="L190" s="4"/>
      <c r="M190" s="4"/>
      <c r="N190" s="4"/>
      <c r="O190" s="4"/>
    </row>
    <row r="191" spans="2:15" x14ac:dyDescent="0.3">
      <c r="B191" s="4"/>
      <c r="C191" s="4"/>
      <c r="D191" s="4"/>
      <c r="E191" s="4"/>
      <c r="F191" s="4"/>
      <c r="G191" s="10"/>
      <c r="H191" s="10"/>
      <c r="I191" s="4"/>
      <c r="J191" s="4"/>
      <c r="K191" s="4"/>
      <c r="L191" s="4"/>
      <c r="M191" s="4"/>
      <c r="N191" s="4"/>
      <c r="O191" s="4"/>
    </row>
    <row r="192" spans="2:15" x14ac:dyDescent="0.3">
      <c r="B192" s="4"/>
      <c r="C192" s="4"/>
      <c r="D192" s="4"/>
      <c r="E192" s="4"/>
      <c r="F192" s="4"/>
      <c r="G192" s="10"/>
      <c r="H192" s="10"/>
      <c r="I192" s="4"/>
      <c r="J192" s="4"/>
      <c r="K192" s="4"/>
      <c r="L192" s="4"/>
      <c r="M192" s="4"/>
      <c r="N192" s="4"/>
      <c r="O192" s="4"/>
    </row>
    <row r="193" spans="2:15" x14ac:dyDescent="0.3">
      <c r="B193" s="4"/>
      <c r="C193" s="4"/>
      <c r="D193" s="4"/>
      <c r="E193" s="4"/>
      <c r="F193" s="4"/>
      <c r="G193" s="10"/>
      <c r="H193" s="10"/>
      <c r="I193" s="4"/>
      <c r="J193" s="4"/>
      <c r="K193" s="4"/>
      <c r="L193" s="4"/>
      <c r="M193" s="4"/>
      <c r="N193" s="4"/>
      <c r="O193" s="4"/>
    </row>
    <row r="194" spans="2:15" x14ac:dyDescent="0.3">
      <c r="B194" s="4"/>
      <c r="C194" s="4"/>
      <c r="D194" s="4"/>
      <c r="E194" s="4"/>
      <c r="F194" s="4"/>
      <c r="G194" s="10"/>
      <c r="H194" s="10"/>
      <c r="I194" s="4"/>
      <c r="J194" s="4"/>
      <c r="K194" s="4"/>
      <c r="L194" s="4"/>
      <c r="M194" s="4"/>
      <c r="N194" s="4"/>
      <c r="O194" s="4"/>
    </row>
    <row r="195" spans="2:15" x14ac:dyDescent="0.3">
      <c r="B195" s="4"/>
      <c r="C195" s="4"/>
      <c r="D195" s="4"/>
      <c r="E195" s="4"/>
      <c r="F195" s="4"/>
      <c r="G195" s="10"/>
      <c r="H195" s="10"/>
      <c r="I195" s="4"/>
      <c r="J195" s="4"/>
      <c r="K195" s="4"/>
      <c r="L195" s="4"/>
      <c r="M195" s="4"/>
      <c r="N195" s="4"/>
      <c r="O195" s="4"/>
    </row>
    <row r="196" spans="2:15" x14ac:dyDescent="0.3">
      <c r="B196" s="4"/>
      <c r="C196" s="4"/>
      <c r="D196" s="4"/>
      <c r="E196" s="4"/>
      <c r="F196" s="4"/>
      <c r="G196" s="10"/>
      <c r="H196" s="10"/>
      <c r="I196" s="4"/>
      <c r="J196" s="4"/>
      <c r="K196" s="4"/>
      <c r="L196" s="4"/>
      <c r="M196" s="4"/>
      <c r="N196" s="4"/>
      <c r="O196" s="4"/>
    </row>
    <row r="197" spans="2:15" x14ac:dyDescent="0.3">
      <c r="B197" s="4"/>
      <c r="C197" s="4"/>
      <c r="D197" s="4"/>
      <c r="E197" s="4"/>
      <c r="F197" s="4"/>
      <c r="G197" s="10"/>
      <c r="H197" s="10"/>
      <c r="I197" s="4"/>
      <c r="J197" s="4"/>
      <c r="K197" s="4"/>
      <c r="L197" s="4"/>
      <c r="M197" s="4"/>
      <c r="N197" s="4"/>
      <c r="O197" s="4"/>
    </row>
    <row r="198" spans="2:15" x14ac:dyDescent="0.3">
      <c r="B198" s="4"/>
      <c r="C198" s="4"/>
      <c r="D198" s="4"/>
      <c r="E198" s="4"/>
      <c r="F198" s="4"/>
      <c r="G198" s="10"/>
      <c r="H198" s="10"/>
      <c r="I198" s="4"/>
      <c r="J198" s="4"/>
      <c r="K198" s="4"/>
      <c r="L198" s="4"/>
      <c r="M198" s="4"/>
      <c r="N198" s="4"/>
      <c r="O198" s="4"/>
    </row>
    <row r="199" spans="2:15" x14ac:dyDescent="0.3">
      <c r="B199" s="4"/>
      <c r="C199" s="4"/>
      <c r="D199" s="4"/>
      <c r="E199" s="4"/>
      <c r="F199" s="4"/>
      <c r="G199" s="10"/>
      <c r="H199" s="10"/>
      <c r="I199" s="4"/>
      <c r="J199" s="4"/>
      <c r="K199" s="4"/>
      <c r="L199" s="4"/>
      <c r="M199" s="4"/>
      <c r="N199" s="4"/>
      <c r="O199" s="4"/>
    </row>
    <row r="200" spans="2:15" x14ac:dyDescent="0.3">
      <c r="B200" s="4"/>
      <c r="C200" s="4"/>
      <c r="D200" s="4"/>
      <c r="E200" s="4"/>
      <c r="F200" s="4"/>
      <c r="G200" s="10"/>
      <c r="H200" s="10"/>
      <c r="I200" s="4"/>
      <c r="J200" s="4"/>
      <c r="K200" s="4"/>
      <c r="L200" s="4"/>
      <c r="M200" s="4"/>
      <c r="N200" s="4"/>
      <c r="O200" s="4"/>
    </row>
    <row r="201" spans="2:15" x14ac:dyDescent="0.3">
      <c r="B201" s="4"/>
      <c r="C201" s="4"/>
      <c r="D201" s="4"/>
      <c r="E201" s="4"/>
      <c r="F201" s="4"/>
      <c r="G201" s="10"/>
      <c r="H201" s="10"/>
      <c r="I201" s="4"/>
      <c r="J201" s="4"/>
      <c r="K201" s="4"/>
      <c r="L201" s="4"/>
      <c r="M201" s="4"/>
      <c r="N201" s="4"/>
      <c r="O201" s="4"/>
    </row>
    <row r="202" spans="2:15" x14ac:dyDescent="0.3">
      <c r="B202" s="4"/>
      <c r="C202" s="4"/>
      <c r="D202" s="4"/>
      <c r="E202" s="4"/>
      <c r="F202" s="4"/>
      <c r="G202" s="10"/>
      <c r="H202" s="10"/>
      <c r="I202" s="4"/>
      <c r="J202" s="4"/>
      <c r="K202" s="4"/>
      <c r="L202" s="4"/>
      <c r="M202" s="4"/>
      <c r="N202" s="4"/>
      <c r="O202" s="4"/>
    </row>
    <row r="203" spans="2:15" x14ac:dyDescent="0.3">
      <c r="B203" s="4"/>
      <c r="C203" s="4"/>
      <c r="D203" s="4"/>
      <c r="E203" s="4"/>
      <c r="F203" s="4"/>
      <c r="G203" s="10"/>
      <c r="H203" s="10"/>
      <c r="I203" s="4"/>
      <c r="J203" s="4"/>
      <c r="K203" s="4"/>
      <c r="L203" s="4"/>
      <c r="M203" s="4"/>
      <c r="N203" s="4"/>
      <c r="O203" s="4"/>
    </row>
    <row r="204" spans="2:15" x14ac:dyDescent="0.3">
      <c r="B204" s="4"/>
      <c r="C204" s="4"/>
      <c r="D204" s="4"/>
      <c r="E204" s="4"/>
      <c r="F204" s="4"/>
      <c r="G204" s="10"/>
      <c r="H204" s="10"/>
      <c r="I204" s="4"/>
      <c r="J204" s="4"/>
      <c r="K204" s="4"/>
      <c r="L204" s="4"/>
      <c r="M204" s="4"/>
      <c r="N204" s="4"/>
      <c r="O204" s="4"/>
    </row>
    <row r="205" spans="2:15" x14ac:dyDescent="0.3">
      <c r="B205" s="4"/>
      <c r="C205" s="4"/>
      <c r="D205" s="4"/>
      <c r="E205" s="4"/>
      <c r="F205" s="4"/>
      <c r="G205" s="10"/>
      <c r="H205" s="10"/>
      <c r="I205" s="4"/>
      <c r="J205" s="4"/>
      <c r="K205" s="4"/>
      <c r="L205" s="4"/>
      <c r="M205" s="4"/>
      <c r="N205" s="4"/>
      <c r="O205" s="4"/>
    </row>
    <row r="206" spans="2:15" x14ac:dyDescent="0.3">
      <c r="B206" s="4"/>
      <c r="C206" s="4"/>
      <c r="D206" s="4"/>
      <c r="E206" s="4"/>
      <c r="F206" s="4"/>
      <c r="G206" s="10"/>
      <c r="H206" s="10"/>
      <c r="I206" s="4"/>
      <c r="J206" s="4"/>
      <c r="K206" s="4"/>
      <c r="L206" s="4"/>
      <c r="M206" s="4"/>
      <c r="N206" s="4"/>
      <c r="O206" s="4"/>
    </row>
    <row r="207" spans="2:15" x14ac:dyDescent="0.3">
      <c r="B207" s="4"/>
      <c r="C207" s="4"/>
      <c r="D207" s="4"/>
      <c r="E207" s="4"/>
      <c r="F207" s="4"/>
      <c r="G207" s="10"/>
      <c r="H207" s="10"/>
      <c r="I207" s="4"/>
      <c r="J207" s="4"/>
      <c r="K207" s="4"/>
      <c r="L207" s="4"/>
      <c r="M207" s="4"/>
      <c r="N207" s="4"/>
      <c r="O207" s="4"/>
    </row>
  </sheetData>
  <mergeCells count="81">
    <mergeCell ref="T19:W19"/>
    <mergeCell ref="T22:W22"/>
    <mergeCell ref="S13:W13"/>
    <mergeCell ref="T15:W15"/>
    <mergeCell ref="T16:W16"/>
    <mergeCell ref="T17:W17"/>
    <mergeCell ref="T18:W18"/>
    <mergeCell ref="T20:W20"/>
    <mergeCell ref="T21:W21"/>
    <mergeCell ref="AG4:AH4"/>
    <mergeCell ref="S6:W6"/>
    <mergeCell ref="S7:W7"/>
    <mergeCell ref="T8:W8"/>
    <mergeCell ref="T9:W9"/>
    <mergeCell ref="B4:F5"/>
    <mergeCell ref="B6:F6"/>
    <mergeCell ref="G4:H4"/>
    <mergeCell ref="T2:Y2"/>
    <mergeCell ref="S4:W5"/>
    <mergeCell ref="C2:F2"/>
    <mergeCell ref="X4:Y4"/>
    <mergeCell ref="C29:F29"/>
    <mergeCell ref="C10:F10"/>
    <mergeCell ref="C11:F11"/>
    <mergeCell ref="B25:F25"/>
    <mergeCell ref="B7:F7"/>
    <mergeCell ref="C27:F27"/>
    <mergeCell ref="C12:F12"/>
    <mergeCell ref="C8:F8"/>
    <mergeCell ref="C9:F9"/>
    <mergeCell ref="C28:F28"/>
    <mergeCell ref="B33:F33"/>
    <mergeCell ref="C32:F32"/>
    <mergeCell ref="B31:F31"/>
    <mergeCell ref="B13:F13"/>
    <mergeCell ref="C14:F14"/>
    <mergeCell ref="C20:F20"/>
    <mergeCell ref="C21:F21"/>
    <mergeCell ref="C18:F18"/>
    <mergeCell ref="C19:F19"/>
    <mergeCell ref="C16:F16"/>
    <mergeCell ref="C17:F17"/>
    <mergeCell ref="C15:F15"/>
    <mergeCell ref="C22:F22"/>
    <mergeCell ref="B23:H24"/>
    <mergeCell ref="C30:F30"/>
    <mergeCell ref="C26:F26"/>
    <mergeCell ref="C48:F48"/>
    <mergeCell ref="B41:F41"/>
    <mergeCell ref="B35:F35"/>
    <mergeCell ref="B34:F34"/>
    <mergeCell ref="B47:F47"/>
    <mergeCell ref="C36:F36"/>
    <mergeCell ref="C38:F38"/>
    <mergeCell ref="C39:F39"/>
    <mergeCell ref="C40:F40"/>
    <mergeCell ref="C37:F37"/>
    <mergeCell ref="T10:W10"/>
    <mergeCell ref="T11:W11"/>
    <mergeCell ref="S35:W35"/>
    <mergeCell ref="T30:W30"/>
    <mergeCell ref="S31:W31"/>
    <mergeCell ref="T32:W32"/>
    <mergeCell ref="S33:W33"/>
    <mergeCell ref="S34:W34"/>
    <mergeCell ref="S25:W25"/>
    <mergeCell ref="T26:W26"/>
    <mergeCell ref="T27:W27"/>
    <mergeCell ref="T29:W29"/>
    <mergeCell ref="T12:W12"/>
    <mergeCell ref="T14:W14"/>
    <mergeCell ref="T28:W28"/>
    <mergeCell ref="S23:Y24"/>
    <mergeCell ref="T48:W48"/>
    <mergeCell ref="T36:W36"/>
    <mergeCell ref="T37:W37"/>
    <mergeCell ref="T38:W38"/>
    <mergeCell ref="T39:W39"/>
    <mergeCell ref="T40:W40"/>
    <mergeCell ref="S41:W41"/>
    <mergeCell ref="S47:W47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opLeftCell="A9" zoomScale="90" zoomScaleNormal="90" workbookViewId="0">
      <selection activeCell="K19" sqref="K19:N19"/>
    </sheetView>
  </sheetViews>
  <sheetFormatPr defaultColWidth="9.109375" defaultRowHeight="13.8" x14ac:dyDescent="0.3"/>
  <cols>
    <col min="1" max="1" width="9.109375" style="67"/>
    <col min="2" max="2" width="9.109375" style="79"/>
    <col min="3" max="4" width="9.109375" style="67"/>
    <col min="5" max="5" width="14.88671875" style="67" customWidth="1"/>
    <col min="6" max="7" width="11.6640625" style="67" bestFit="1" customWidth="1"/>
    <col min="8" max="10" width="9.109375" style="67"/>
    <col min="11" max="11" width="17.88671875" style="67" customWidth="1"/>
    <col min="12" max="16384" width="9.109375" style="67"/>
  </cols>
  <sheetData>
    <row r="2" spans="1:17" ht="14.4" x14ac:dyDescent="0.3">
      <c r="A2" s="212"/>
      <c r="B2" s="259" t="s">
        <v>311</v>
      </c>
      <c r="C2" s="259"/>
      <c r="D2" s="259"/>
      <c r="E2" s="259"/>
      <c r="F2" s="213"/>
      <c r="G2" s="213"/>
      <c r="H2" s="212"/>
      <c r="J2" s="259" t="s">
        <v>304</v>
      </c>
      <c r="K2" s="259"/>
      <c r="L2" s="259"/>
      <c r="M2" s="259"/>
      <c r="N2" s="259"/>
      <c r="O2" s="259"/>
      <c r="P2" s="259"/>
      <c r="Q2" s="259"/>
    </row>
    <row r="3" spans="1:17" ht="15" thickBot="1" x14ac:dyDescent="0.35">
      <c r="G3" s="3" t="s">
        <v>29</v>
      </c>
      <c r="P3" s="3" t="s">
        <v>29</v>
      </c>
    </row>
    <row r="4" spans="1:17" ht="19.5" customHeight="1" thickBot="1" x14ac:dyDescent="0.35">
      <c r="B4" s="80" t="s">
        <v>196</v>
      </c>
      <c r="C4" s="68"/>
      <c r="D4" s="68"/>
      <c r="E4" s="69"/>
      <c r="F4" s="73">
        <f>'Balance sheet'!G5</f>
        <v>2012</v>
      </c>
      <c r="G4" s="313">
        <f>'Balance sheet'!H5</f>
        <v>2011</v>
      </c>
      <c r="K4" s="80" t="s">
        <v>304</v>
      </c>
      <c r="L4" s="68"/>
      <c r="M4" s="68"/>
      <c r="N4" s="69"/>
      <c r="O4" s="73">
        <f>'Balance sheet'!G5</f>
        <v>2012</v>
      </c>
      <c r="P4" s="313">
        <f>'Balance sheet'!H5</f>
        <v>2011</v>
      </c>
    </row>
    <row r="5" spans="1:17" ht="12" customHeight="1" x14ac:dyDescent="0.3">
      <c r="B5" s="81"/>
      <c r="C5" s="70"/>
      <c r="D5" s="70"/>
      <c r="E5" s="71"/>
      <c r="F5" s="74"/>
      <c r="G5" s="72"/>
      <c r="K5" s="81"/>
      <c r="L5" s="70"/>
      <c r="M5" s="70"/>
      <c r="N5" s="71"/>
      <c r="O5" s="74"/>
      <c r="P5" s="72"/>
    </row>
    <row r="6" spans="1:17" ht="15" customHeight="1" x14ac:dyDescent="0.3">
      <c r="B6" s="81" t="s">
        <v>197</v>
      </c>
      <c r="C6" s="70"/>
      <c r="D6" s="70"/>
      <c r="E6" s="71"/>
      <c r="F6" s="202"/>
      <c r="G6" s="203"/>
      <c r="K6" s="81" t="s">
        <v>269</v>
      </c>
      <c r="L6" s="70"/>
      <c r="M6" s="70"/>
      <c r="N6" s="71"/>
      <c r="O6" s="209">
        <f>+F6</f>
        <v>0</v>
      </c>
      <c r="P6" s="210">
        <f>+G6</f>
        <v>0</v>
      </c>
    </row>
    <row r="7" spans="1:17" ht="15" customHeight="1" x14ac:dyDescent="0.3">
      <c r="B7" s="81" t="s">
        <v>198</v>
      </c>
      <c r="C7" s="70"/>
      <c r="D7" s="70"/>
      <c r="E7" s="71"/>
      <c r="F7" s="202"/>
      <c r="G7" s="203"/>
      <c r="K7" s="81" t="s">
        <v>288</v>
      </c>
      <c r="L7" s="70"/>
      <c r="M7" s="70"/>
      <c r="N7" s="71"/>
      <c r="O7" s="209">
        <f t="shared" ref="O7:O27" si="0">+F7</f>
        <v>0</v>
      </c>
      <c r="P7" s="210">
        <f t="shared" ref="P7:P27" si="1">+G7</f>
        <v>0</v>
      </c>
    </row>
    <row r="8" spans="1:17" ht="29.25" customHeight="1" x14ac:dyDescent="0.3">
      <c r="B8" s="263" t="s">
        <v>199</v>
      </c>
      <c r="C8" s="264"/>
      <c r="D8" s="264"/>
      <c r="E8" s="265"/>
      <c r="F8" s="202"/>
      <c r="G8" s="203"/>
      <c r="K8" s="263" t="s">
        <v>270</v>
      </c>
      <c r="L8" s="264"/>
      <c r="M8" s="264"/>
      <c r="N8" s="265"/>
      <c r="O8" s="209">
        <f t="shared" si="0"/>
        <v>0</v>
      </c>
      <c r="P8" s="210">
        <f t="shared" si="1"/>
        <v>0</v>
      </c>
    </row>
    <row r="9" spans="1:17" ht="15" customHeight="1" x14ac:dyDescent="0.3">
      <c r="B9" s="81" t="s">
        <v>27</v>
      </c>
      <c r="C9" s="70"/>
      <c r="D9" s="70"/>
      <c r="E9" s="71"/>
      <c r="F9" s="202"/>
      <c r="G9" s="203"/>
      <c r="K9" s="81" t="s">
        <v>289</v>
      </c>
      <c r="L9" s="70"/>
      <c r="M9" s="70"/>
      <c r="N9" s="71"/>
      <c r="O9" s="209">
        <f t="shared" si="0"/>
        <v>0</v>
      </c>
      <c r="P9" s="210">
        <f t="shared" si="1"/>
        <v>0</v>
      </c>
    </row>
    <row r="10" spans="1:17" ht="15" customHeight="1" x14ac:dyDescent="0.3">
      <c r="B10" s="81" t="s">
        <v>28</v>
      </c>
      <c r="C10" s="70"/>
      <c r="D10" s="70"/>
      <c r="E10" s="71"/>
      <c r="F10" s="202"/>
      <c r="G10" s="203"/>
      <c r="K10" s="81" t="s">
        <v>271</v>
      </c>
      <c r="L10" s="70"/>
      <c r="M10" s="70"/>
      <c r="N10" s="71"/>
      <c r="O10" s="209">
        <f t="shared" si="0"/>
        <v>0</v>
      </c>
      <c r="P10" s="210">
        <f t="shared" si="1"/>
        <v>0</v>
      </c>
    </row>
    <row r="11" spans="1:17" ht="15" customHeight="1" x14ac:dyDescent="0.3">
      <c r="B11" s="81" t="s">
        <v>200</v>
      </c>
      <c r="C11" s="70"/>
      <c r="D11" s="70"/>
      <c r="E11" s="71"/>
      <c r="F11" s="202"/>
      <c r="G11" s="203"/>
      <c r="K11" s="81" t="s">
        <v>272</v>
      </c>
      <c r="L11" s="70"/>
      <c r="M11" s="70"/>
      <c r="N11" s="71"/>
      <c r="O11" s="209">
        <f t="shared" si="0"/>
        <v>0</v>
      </c>
      <c r="P11" s="210">
        <f t="shared" si="1"/>
        <v>0</v>
      </c>
    </row>
    <row r="12" spans="1:17" ht="15" customHeight="1" x14ac:dyDescent="0.3">
      <c r="B12" s="81" t="s">
        <v>201</v>
      </c>
      <c r="C12" s="70"/>
      <c r="D12" s="70"/>
      <c r="E12" s="71"/>
      <c r="F12" s="202"/>
      <c r="G12" s="203"/>
      <c r="K12" s="81" t="s">
        <v>273</v>
      </c>
      <c r="L12" s="70"/>
      <c r="M12" s="70"/>
      <c r="N12" s="71"/>
      <c r="O12" s="209">
        <f t="shared" si="0"/>
        <v>0</v>
      </c>
      <c r="P12" s="210">
        <f t="shared" si="1"/>
        <v>0</v>
      </c>
    </row>
    <row r="13" spans="1:17" ht="15" customHeight="1" x14ac:dyDescent="0.3">
      <c r="B13" s="81" t="s">
        <v>202</v>
      </c>
      <c r="C13" s="70"/>
      <c r="D13" s="70"/>
      <c r="E13" s="71"/>
      <c r="F13" s="202"/>
      <c r="G13" s="203"/>
      <c r="K13" s="81" t="s">
        <v>274</v>
      </c>
      <c r="L13" s="70"/>
      <c r="M13" s="70"/>
      <c r="N13" s="71"/>
      <c r="O13" s="209">
        <f t="shared" si="0"/>
        <v>0</v>
      </c>
      <c r="P13" s="210">
        <f t="shared" si="1"/>
        <v>0</v>
      </c>
    </row>
    <row r="14" spans="1:17" ht="15" customHeight="1" x14ac:dyDescent="0.3">
      <c r="B14" s="81" t="s">
        <v>203</v>
      </c>
      <c r="C14" s="70"/>
      <c r="D14" s="70"/>
      <c r="E14" s="71"/>
      <c r="F14" s="202"/>
      <c r="G14" s="203"/>
      <c r="K14" s="81" t="s">
        <v>275</v>
      </c>
      <c r="L14" s="70"/>
      <c r="M14" s="70"/>
      <c r="N14" s="71"/>
      <c r="O14" s="209">
        <f t="shared" si="0"/>
        <v>0</v>
      </c>
      <c r="P14" s="210">
        <f t="shared" si="1"/>
        <v>0</v>
      </c>
    </row>
    <row r="15" spans="1:17" ht="15" customHeight="1" x14ac:dyDescent="0.3">
      <c r="B15" s="81" t="s">
        <v>204</v>
      </c>
      <c r="C15" s="70"/>
      <c r="D15" s="70"/>
      <c r="E15" s="71"/>
      <c r="F15" s="202"/>
      <c r="G15" s="203"/>
      <c r="K15" s="81" t="s">
        <v>317</v>
      </c>
      <c r="L15" s="70"/>
      <c r="M15" s="70"/>
      <c r="N15" s="71"/>
      <c r="O15" s="209">
        <f t="shared" si="0"/>
        <v>0</v>
      </c>
      <c r="P15" s="210">
        <f t="shared" si="1"/>
        <v>0</v>
      </c>
    </row>
    <row r="16" spans="1:17" ht="15" customHeight="1" x14ac:dyDescent="0.3">
      <c r="B16" s="81" t="s">
        <v>24</v>
      </c>
      <c r="C16" s="70"/>
      <c r="D16" s="70"/>
      <c r="E16" s="71"/>
      <c r="F16" s="202"/>
      <c r="G16" s="203"/>
      <c r="K16" s="81" t="s">
        <v>318</v>
      </c>
      <c r="L16" s="70"/>
      <c r="M16" s="70"/>
      <c r="N16" s="71"/>
      <c r="O16" s="209">
        <f t="shared" si="0"/>
        <v>0</v>
      </c>
      <c r="P16" s="210">
        <f t="shared" si="1"/>
        <v>0</v>
      </c>
    </row>
    <row r="17" spans="2:16" ht="15" customHeight="1" x14ac:dyDescent="0.3">
      <c r="B17" s="81" t="s">
        <v>205</v>
      </c>
      <c r="C17" s="70"/>
      <c r="D17" s="70"/>
      <c r="E17" s="71"/>
      <c r="F17" s="202"/>
      <c r="G17" s="203"/>
      <c r="K17" s="81" t="s">
        <v>276</v>
      </c>
      <c r="L17" s="70"/>
      <c r="M17" s="70"/>
      <c r="N17" s="71"/>
      <c r="O17" s="209">
        <f t="shared" si="0"/>
        <v>0</v>
      </c>
      <c r="P17" s="210">
        <f t="shared" si="1"/>
        <v>0</v>
      </c>
    </row>
    <row r="18" spans="2:16" ht="15" customHeight="1" thickBot="1" x14ac:dyDescent="0.35">
      <c r="B18" s="81" t="s">
        <v>206</v>
      </c>
      <c r="C18" s="70"/>
      <c r="D18" s="70"/>
      <c r="E18" s="71"/>
      <c r="F18" s="202"/>
      <c r="G18" s="203"/>
      <c r="K18" s="81" t="s">
        <v>277</v>
      </c>
      <c r="L18" s="70"/>
      <c r="M18" s="70"/>
      <c r="N18" s="71"/>
      <c r="O18" s="209">
        <f t="shared" si="0"/>
        <v>0</v>
      </c>
      <c r="P18" s="210">
        <f t="shared" si="1"/>
        <v>0</v>
      </c>
    </row>
    <row r="19" spans="2:16" ht="28.5" customHeight="1" thickBot="1" x14ac:dyDescent="0.35">
      <c r="B19" s="266" t="s">
        <v>207</v>
      </c>
      <c r="C19" s="267"/>
      <c r="D19" s="267"/>
      <c r="E19" s="268"/>
      <c r="F19" s="77">
        <f>SUM(F6:F18)</f>
        <v>0</v>
      </c>
      <c r="G19" s="78">
        <f>SUM(G6:G18)</f>
        <v>0</v>
      </c>
      <c r="K19" s="266" t="s">
        <v>319</v>
      </c>
      <c r="L19" s="267"/>
      <c r="M19" s="267"/>
      <c r="N19" s="268"/>
      <c r="O19" s="77">
        <f t="shared" si="0"/>
        <v>0</v>
      </c>
      <c r="P19" s="78">
        <f t="shared" si="1"/>
        <v>0</v>
      </c>
    </row>
    <row r="20" spans="2:16" ht="26.25" customHeight="1" x14ac:dyDescent="0.3">
      <c r="B20" s="263" t="s">
        <v>208</v>
      </c>
      <c r="C20" s="269"/>
      <c r="D20" s="269"/>
      <c r="E20" s="270"/>
      <c r="F20" s="202"/>
      <c r="G20" s="203"/>
      <c r="K20" s="263" t="s">
        <v>320</v>
      </c>
      <c r="L20" s="269"/>
      <c r="M20" s="269"/>
      <c r="N20" s="270"/>
      <c r="O20" s="209">
        <f t="shared" si="0"/>
        <v>0</v>
      </c>
      <c r="P20" s="210">
        <f t="shared" si="1"/>
        <v>0</v>
      </c>
    </row>
    <row r="21" spans="2:16" ht="27" customHeight="1" thickBot="1" x14ac:dyDescent="0.35">
      <c r="B21" s="271" t="s">
        <v>209</v>
      </c>
      <c r="C21" s="272"/>
      <c r="D21" s="272"/>
      <c r="E21" s="273"/>
      <c r="F21" s="202"/>
      <c r="G21" s="203"/>
      <c r="K21" s="271" t="s">
        <v>321</v>
      </c>
      <c r="L21" s="272"/>
      <c r="M21" s="272"/>
      <c r="N21" s="273"/>
      <c r="O21" s="209">
        <f t="shared" si="0"/>
        <v>0</v>
      </c>
      <c r="P21" s="210">
        <f t="shared" si="1"/>
        <v>0</v>
      </c>
    </row>
    <row r="22" spans="2:16" ht="25.5" customHeight="1" thickBot="1" x14ac:dyDescent="0.35">
      <c r="B22" s="260" t="s">
        <v>210</v>
      </c>
      <c r="C22" s="261"/>
      <c r="D22" s="261"/>
      <c r="E22" s="262"/>
      <c r="F22" s="77">
        <f>SUM(F19:F21)</f>
        <v>0</v>
      </c>
      <c r="G22" s="78">
        <f>SUM(G19:G21)</f>
        <v>0</v>
      </c>
      <c r="K22" s="260" t="s">
        <v>315</v>
      </c>
      <c r="L22" s="261"/>
      <c r="M22" s="261"/>
      <c r="N22" s="262"/>
      <c r="O22" s="77">
        <f t="shared" si="0"/>
        <v>0</v>
      </c>
      <c r="P22" s="78">
        <f t="shared" si="1"/>
        <v>0</v>
      </c>
    </row>
    <row r="23" spans="2:16" ht="15" customHeight="1" x14ac:dyDescent="0.3">
      <c r="B23" s="81" t="s">
        <v>211</v>
      </c>
      <c r="C23" s="70"/>
      <c r="D23" s="70"/>
      <c r="E23" s="71"/>
      <c r="F23" s="202"/>
      <c r="G23" s="203"/>
      <c r="K23" s="81" t="s">
        <v>278</v>
      </c>
      <c r="L23" s="70"/>
      <c r="M23" s="70"/>
      <c r="N23" s="71"/>
      <c r="O23" s="209">
        <f t="shared" si="0"/>
        <v>0</v>
      </c>
      <c r="P23" s="210">
        <f t="shared" si="1"/>
        <v>0</v>
      </c>
    </row>
    <row r="24" spans="2:16" ht="15" customHeight="1" thickBot="1" x14ac:dyDescent="0.35">
      <c r="B24" s="81" t="s">
        <v>212</v>
      </c>
      <c r="C24" s="70"/>
      <c r="D24" s="70"/>
      <c r="E24" s="71"/>
      <c r="F24" s="202"/>
      <c r="G24" s="203"/>
      <c r="K24" s="81" t="s">
        <v>279</v>
      </c>
      <c r="L24" s="70"/>
      <c r="M24" s="70"/>
      <c r="N24" s="71"/>
      <c r="O24" s="209">
        <f t="shared" si="0"/>
        <v>0</v>
      </c>
      <c r="P24" s="210">
        <f t="shared" si="1"/>
        <v>0</v>
      </c>
    </row>
    <row r="25" spans="2:16" ht="14.4" thickBot="1" x14ac:dyDescent="0.35">
      <c r="B25" s="82" t="s">
        <v>213</v>
      </c>
      <c r="C25" s="75"/>
      <c r="D25" s="75"/>
      <c r="E25" s="76"/>
      <c r="F25" s="77">
        <f>SUM(F22:F24)</f>
        <v>0</v>
      </c>
      <c r="G25" s="78">
        <f>SUM(G22:G24)</f>
        <v>0</v>
      </c>
      <c r="K25" s="82" t="s">
        <v>316</v>
      </c>
      <c r="L25" s="75"/>
      <c r="M25" s="75"/>
      <c r="N25" s="76"/>
      <c r="O25" s="77">
        <f t="shared" si="0"/>
        <v>0</v>
      </c>
      <c r="P25" s="78">
        <f t="shared" si="1"/>
        <v>0</v>
      </c>
    </row>
    <row r="26" spans="2:16" ht="14.4" thickBot="1" x14ac:dyDescent="0.35">
      <c r="B26" s="81" t="s">
        <v>57</v>
      </c>
      <c r="C26" s="70"/>
      <c r="D26" s="70"/>
      <c r="E26" s="71"/>
      <c r="F26" s="202"/>
      <c r="G26" s="203"/>
      <c r="K26" s="81" t="s">
        <v>290</v>
      </c>
      <c r="L26" s="70"/>
      <c r="M26" s="70"/>
      <c r="N26" s="71"/>
      <c r="O26" s="209">
        <f t="shared" si="0"/>
        <v>0</v>
      </c>
      <c r="P26" s="210">
        <f t="shared" si="1"/>
        <v>0</v>
      </c>
    </row>
    <row r="27" spans="2:16" ht="14.4" thickBot="1" x14ac:dyDescent="0.35">
      <c r="B27" s="82" t="s">
        <v>214</v>
      </c>
      <c r="C27" s="75"/>
      <c r="D27" s="75"/>
      <c r="E27" s="76"/>
      <c r="F27" s="77">
        <f>+F25+F26</f>
        <v>0</v>
      </c>
      <c r="G27" s="78">
        <f>+G25+G26</f>
        <v>0</v>
      </c>
      <c r="K27" s="82" t="s">
        <v>280</v>
      </c>
      <c r="L27" s="75"/>
      <c r="M27" s="75"/>
      <c r="N27" s="76"/>
      <c r="O27" s="77">
        <f t="shared" si="0"/>
        <v>0</v>
      </c>
      <c r="P27" s="78">
        <f t="shared" si="1"/>
        <v>0</v>
      </c>
    </row>
  </sheetData>
  <mergeCells count="12">
    <mergeCell ref="B2:E2"/>
    <mergeCell ref="K22:N22"/>
    <mergeCell ref="B22:E22"/>
    <mergeCell ref="J2:Q2"/>
    <mergeCell ref="B8:E8"/>
    <mergeCell ref="B19:E19"/>
    <mergeCell ref="B20:E20"/>
    <mergeCell ref="B21:E21"/>
    <mergeCell ref="K8:N8"/>
    <mergeCell ref="K19:N19"/>
    <mergeCell ref="K20:N20"/>
    <mergeCell ref="K21:N21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85"/>
  <sheetViews>
    <sheetView topLeftCell="C54" zoomScale="70" zoomScaleNormal="70" workbookViewId="0">
      <selection activeCell="O77" sqref="O77"/>
    </sheetView>
  </sheetViews>
  <sheetFormatPr defaultColWidth="9.109375" defaultRowHeight="14.4" x14ac:dyDescent="0.3"/>
  <cols>
    <col min="1" max="2" width="9.109375" style="2"/>
    <col min="3" max="3" width="40.88671875" style="2" customWidth="1"/>
    <col min="4" max="4" width="9.33203125" style="2" customWidth="1"/>
    <col min="5" max="5" width="13.6640625" style="2" customWidth="1"/>
    <col min="6" max="6" width="9.109375" style="2" customWidth="1"/>
    <col min="7" max="7" width="19.109375" style="36" customWidth="1"/>
    <col min="8" max="8" width="18.33203125" style="36" customWidth="1"/>
    <col min="9" max="10" width="12.6640625" style="2" bestFit="1" customWidth="1"/>
    <col min="11" max="11" width="34.5546875" style="2" bestFit="1" customWidth="1"/>
    <col min="12" max="12" width="7.5546875" style="2" customWidth="1"/>
    <col min="13" max="14" width="9.109375" style="2"/>
    <col min="15" max="16" width="15.5546875" style="2" bestFit="1" customWidth="1"/>
    <col min="17" max="16384" width="9.109375" style="2"/>
  </cols>
  <sheetData>
    <row r="1" spans="3:16" ht="14.25" customHeight="1" x14ac:dyDescent="0.3"/>
    <row r="7" spans="3:16" ht="18" customHeight="1" x14ac:dyDescent="0.3">
      <c r="C7" s="283" t="s">
        <v>55</v>
      </c>
      <c r="D7" s="283"/>
      <c r="E7" s="283"/>
      <c r="F7" s="283"/>
      <c r="G7" s="283"/>
      <c r="H7" s="283"/>
      <c r="K7" s="283" t="s">
        <v>306</v>
      </c>
      <c r="L7" s="283"/>
      <c r="M7" s="283"/>
      <c r="N7" s="283"/>
      <c r="O7" s="283"/>
      <c r="P7" s="283"/>
    </row>
    <row r="8" spans="3:16" ht="15" thickBot="1" x14ac:dyDescent="0.35"/>
    <row r="9" spans="3:16" ht="15.6" thickTop="1" thickBot="1" x14ac:dyDescent="0.35">
      <c r="C9" s="291" t="s">
        <v>31</v>
      </c>
      <c r="D9" s="292"/>
      <c r="E9" s="292"/>
      <c r="F9" s="292"/>
      <c r="G9" s="60">
        <f>+'Balance sheet'!G5</f>
        <v>2012</v>
      </c>
      <c r="H9" s="61">
        <f>+'Balance sheet'!H5</f>
        <v>2011</v>
      </c>
      <c r="K9" s="291" t="s">
        <v>120</v>
      </c>
      <c r="L9" s="292"/>
      <c r="M9" s="292"/>
      <c r="N9" s="292"/>
      <c r="O9" s="61">
        <f>'Balance sheet'!G5</f>
        <v>2012</v>
      </c>
      <c r="P9" s="314">
        <f>'Balance sheet'!H5</f>
        <v>2011</v>
      </c>
    </row>
    <row r="10" spans="3:16" x14ac:dyDescent="0.3">
      <c r="C10" s="284" t="s">
        <v>0</v>
      </c>
      <c r="D10" s="285"/>
      <c r="E10" s="285"/>
      <c r="F10" s="286"/>
      <c r="G10" s="57">
        <f>+'Balance sheet'!G14</f>
        <v>0</v>
      </c>
      <c r="H10" s="57">
        <f>+'Balance sheet'!H14</f>
        <v>0</v>
      </c>
      <c r="K10" s="284" t="s">
        <v>102</v>
      </c>
      <c r="L10" s="285"/>
      <c r="M10" s="285"/>
      <c r="N10" s="286"/>
      <c r="O10" s="57">
        <f>+G10</f>
        <v>0</v>
      </c>
      <c r="P10" s="52">
        <f>+H10</f>
        <v>0</v>
      </c>
    </row>
    <row r="11" spans="3:16" x14ac:dyDescent="0.3">
      <c r="C11" s="284" t="s">
        <v>1</v>
      </c>
      <c r="D11" s="285"/>
      <c r="E11" s="285"/>
      <c r="F11" s="286"/>
      <c r="G11" s="57">
        <v>0</v>
      </c>
      <c r="H11" s="57">
        <v>0</v>
      </c>
      <c r="K11" s="284" t="s">
        <v>103</v>
      </c>
      <c r="L11" s="285"/>
      <c r="M11" s="285"/>
      <c r="N11" s="286"/>
      <c r="O11" s="57">
        <f t="shared" ref="O11:O33" si="0">+G11</f>
        <v>0</v>
      </c>
      <c r="P11" s="52">
        <f t="shared" ref="P11:P34" si="1">+H11</f>
        <v>0</v>
      </c>
    </row>
    <row r="12" spans="3:16" x14ac:dyDescent="0.3">
      <c r="C12" s="284" t="s">
        <v>2</v>
      </c>
      <c r="D12" s="285"/>
      <c r="E12" s="285"/>
      <c r="F12" s="286"/>
      <c r="G12" s="57">
        <v>0</v>
      </c>
      <c r="H12" s="57">
        <v>0</v>
      </c>
      <c r="I12" s="34"/>
      <c r="K12" s="284" t="s">
        <v>104</v>
      </c>
      <c r="L12" s="285"/>
      <c r="M12" s="285"/>
      <c r="N12" s="286"/>
      <c r="O12" s="57">
        <f t="shared" si="0"/>
        <v>0</v>
      </c>
      <c r="P12" s="52">
        <f t="shared" si="1"/>
        <v>0</v>
      </c>
    </row>
    <row r="13" spans="3:16" x14ac:dyDescent="0.3">
      <c r="C13" s="284" t="s">
        <v>3</v>
      </c>
      <c r="D13" s="285"/>
      <c r="E13" s="285"/>
      <c r="F13" s="286"/>
      <c r="G13" s="57">
        <v>0</v>
      </c>
      <c r="H13" s="57">
        <v>0</v>
      </c>
      <c r="I13" s="34"/>
      <c r="J13" s="34"/>
      <c r="K13" s="284" t="s">
        <v>105</v>
      </c>
      <c r="L13" s="285"/>
      <c r="M13" s="285"/>
      <c r="N13" s="286"/>
      <c r="O13" s="57">
        <f t="shared" si="0"/>
        <v>0</v>
      </c>
      <c r="P13" s="52">
        <f t="shared" si="1"/>
        <v>0</v>
      </c>
    </row>
    <row r="14" spans="3:16" x14ac:dyDescent="0.3">
      <c r="C14" s="284" t="s">
        <v>4</v>
      </c>
      <c r="D14" s="285"/>
      <c r="E14" s="285"/>
      <c r="F14" s="286"/>
      <c r="G14" s="57">
        <f>+'Balance sheet'!G15</f>
        <v>0</v>
      </c>
      <c r="H14" s="57">
        <f>+'Balance sheet'!H15</f>
        <v>0</v>
      </c>
      <c r="K14" s="284" t="s">
        <v>106</v>
      </c>
      <c r="L14" s="285"/>
      <c r="M14" s="285"/>
      <c r="N14" s="286"/>
      <c r="O14" s="57">
        <f t="shared" si="0"/>
        <v>0</v>
      </c>
      <c r="P14" s="52">
        <f t="shared" si="1"/>
        <v>0</v>
      </c>
    </row>
    <row r="15" spans="3:16" x14ac:dyDescent="0.3">
      <c r="C15" s="284" t="s">
        <v>5</v>
      </c>
      <c r="D15" s="285"/>
      <c r="E15" s="285"/>
      <c r="F15" s="286"/>
      <c r="G15" s="57">
        <v>0</v>
      </c>
      <c r="H15" s="57">
        <v>0</v>
      </c>
      <c r="K15" s="284" t="s">
        <v>107</v>
      </c>
      <c r="L15" s="285"/>
      <c r="M15" s="285"/>
      <c r="N15" s="286"/>
      <c r="O15" s="57">
        <f t="shared" si="0"/>
        <v>0</v>
      </c>
      <c r="P15" s="52">
        <f t="shared" si="1"/>
        <v>0</v>
      </c>
    </row>
    <row r="16" spans="3:16" x14ac:dyDescent="0.3">
      <c r="C16" s="287" t="s">
        <v>6</v>
      </c>
      <c r="D16" s="288"/>
      <c r="E16" s="288"/>
      <c r="F16" s="289"/>
      <c r="G16" s="58">
        <v>0</v>
      </c>
      <c r="H16" s="58">
        <v>0</v>
      </c>
      <c r="I16" s="34"/>
      <c r="J16" s="34"/>
      <c r="K16" s="287" t="s">
        <v>108</v>
      </c>
      <c r="L16" s="288"/>
      <c r="M16" s="288"/>
      <c r="N16" s="289"/>
      <c r="O16" s="58">
        <f t="shared" si="0"/>
        <v>0</v>
      </c>
      <c r="P16" s="181">
        <f t="shared" si="1"/>
        <v>0</v>
      </c>
    </row>
    <row r="17" spans="3:16" x14ac:dyDescent="0.3">
      <c r="C17" s="284" t="s">
        <v>7</v>
      </c>
      <c r="D17" s="285"/>
      <c r="E17" s="285"/>
      <c r="F17" s="286"/>
      <c r="G17" s="57">
        <f>+'Balance sheet'!G16</f>
        <v>0</v>
      </c>
      <c r="H17" s="57">
        <f>+'Balance sheet'!H16</f>
        <v>0</v>
      </c>
      <c r="K17" s="284" t="s">
        <v>109</v>
      </c>
      <c r="L17" s="285"/>
      <c r="M17" s="285"/>
      <c r="N17" s="286"/>
      <c r="O17" s="57">
        <f t="shared" si="0"/>
        <v>0</v>
      </c>
      <c r="P17" s="52">
        <f t="shared" si="1"/>
        <v>0</v>
      </c>
    </row>
    <row r="18" spans="3:16" x14ac:dyDescent="0.3">
      <c r="C18" s="284" t="s">
        <v>8</v>
      </c>
      <c r="D18" s="285"/>
      <c r="E18" s="285"/>
      <c r="F18" s="286"/>
      <c r="G18" s="57">
        <f>+'Balance sheet'!G17</f>
        <v>0</v>
      </c>
      <c r="H18" s="57">
        <f>+'Balance sheet'!H17</f>
        <v>0</v>
      </c>
      <c r="K18" s="284" t="s">
        <v>110</v>
      </c>
      <c r="L18" s="285"/>
      <c r="M18" s="285"/>
      <c r="N18" s="286"/>
      <c r="O18" s="57">
        <f t="shared" si="0"/>
        <v>0</v>
      </c>
      <c r="P18" s="52">
        <f t="shared" si="1"/>
        <v>0</v>
      </c>
    </row>
    <row r="19" spans="3:16" x14ac:dyDescent="0.3">
      <c r="C19" s="284" t="s">
        <v>9</v>
      </c>
      <c r="D19" s="285"/>
      <c r="E19" s="285"/>
      <c r="F19" s="286"/>
      <c r="G19" s="57">
        <f>+'Balance sheet'!G18</f>
        <v>0</v>
      </c>
      <c r="H19" s="57">
        <f>+'Balance sheet'!H18</f>
        <v>0</v>
      </c>
      <c r="K19" s="284" t="s">
        <v>282</v>
      </c>
      <c r="L19" s="285"/>
      <c r="M19" s="285"/>
      <c r="N19" s="286"/>
      <c r="O19" s="57">
        <f t="shared" si="0"/>
        <v>0</v>
      </c>
      <c r="P19" s="52">
        <f t="shared" si="1"/>
        <v>0</v>
      </c>
    </row>
    <row r="20" spans="3:16" x14ac:dyDescent="0.3">
      <c r="C20" s="284" t="s">
        <v>174</v>
      </c>
      <c r="D20" s="285"/>
      <c r="E20" s="285"/>
      <c r="F20" s="286"/>
      <c r="G20" s="57">
        <f>+'Balance sheet'!G21</f>
        <v>0</v>
      </c>
      <c r="H20" s="57">
        <f>+'Balance sheet'!H21</f>
        <v>0</v>
      </c>
      <c r="K20" s="297"/>
      <c r="L20" s="298"/>
      <c r="M20" s="298"/>
      <c r="N20" s="299"/>
      <c r="O20" s="57">
        <f t="shared" si="0"/>
        <v>0</v>
      </c>
      <c r="P20" s="52">
        <f t="shared" si="1"/>
        <v>0</v>
      </c>
    </row>
    <row r="21" spans="3:16" x14ac:dyDescent="0.3">
      <c r="C21" s="284"/>
      <c r="D21" s="285"/>
      <c r="E21" s="285"/>
      <c r="F21" s="286"/>
      <c r="G21" s="57"/>
      <c r="H21" s="57"/>
      <c r="K21" s="284" t="s">
        <v>112</v>
      </c>
      <c r="L21" s="285"/>
      <c r="M21" s="285"/>
      <c r="N21" s="286"/>
      <c r="O21" s="57">
        <f t="shared" si="0"/>
        <v>0</v>
      </c>
      <c r="P21" s="52">
        <f t="shared" si="1"/>
        <v>0</v>
      </c>
    </row>
    <row r="22" spans="3:16" ht="15" thickBot="1" x14ac:dyDescent="0.35">
      <c r="C22" s="290" t="s">
        <v>32</v>
      </c>
      <c r="D22" s="282"/>
      <c r="E22" s="282"/>
      <c r="F22" s="282"/>
      <c r="G22" s="59">
        <f>SUM(G10:G21)</f>
        <v>0</v>
      </c>
      <c r="H22" s="59">
        <f>SUM(H10:H21)</f>
        <v>0</v>
      </c>
      <c r="K22" s="290" t="s">
        <v>32</v>
      </c>
      <c r="L22" s="282"/>
      <c r="M22" s="282"/>
      <c r="N22" s="282"/>
      <c r="O22" s="59">
        <f t="shared" si="0"/>
        <v>0</v>
      </c>
      <c r="P22" s="182">
        <f t="shared" si="1"/>
        <v>0</v>
      </c>
    </row>
    <row r="23" spans="3:16" x14ac:dyDescent="0.3">
      <c r="C23" s="295" t="s">
        <v>33</v>
      </c>
      <c r="D23" s="296"/>
      <c r="E23" s="296"/>
      <c r="F23" s="296"/>
      <c r="G23" s="183">
        <f>+G9</f>
        <v>2012</v>
      </c>
      <c r="H23" s="62">
        <f>+H9</f>
        <v>2011</v>
      </c>
      <c r="K23" s="295" t="s">
        <v>121</v>
      </c>
      <c r="L23" s="296"/>
      <c r="M23" s="296"/>
      <c r="N23" s="296"/>
      <c r="O23" s="183">
        <f t="shared" si="0"/>
        <v>2012</v>
      </c>
      <c r="P23" s="62">
        <f t="shared" si="1"/>
        <v>2011</v>
      </c>
    </row>
    <row r="24" spans="3:16" x14ac:dyDescent="0.3">
      <c r="C24" s="274" t="s">
        <v>16</v>
      </c>
      <c r="D24" s="275"/>
      <c r="E24" s="275"/>
      <c r="F24" s="275"/>
      <c r="G24" s="57">
        <f>+'Balance sheet'!G42</f>
        <v>0</v>
      </c>
      <c r="H24" s="52">
        <f>+'Balance sheet'!H42</f>
        <v>0</v>
      </c>
      <c r="K24" s="274" t="s">
        <v>113</v>
      </c>
      <c r="L24" s="275"/>
      <c r="M24" s="275"/>
      <c r="N24" s="275"/>
      <c r="O24" s="57">
        <f t="shared" si="0"/>
        <v>0</v>
      </c>
      <c r="P24" s="52">
        <f t="shared" si="1"/>
        <v>0</v>
      </c>
    </row>
    <row r="25" spans="3:16" x14ac:dyDescent="0.3">
      <c r="C25" s="274" t="s">
        <v>17</v>
      </c>
      <c r="D25" s="275"/>
      <c r="E25" s="275"/>
      <c r="F25" s="275"/>
      <c r="G25" s="57">
        <v>0</v>
      </c>
      <c r="H25" s="52">
        <v>0</v>
      </c>
      <c r="K25" s="274" t="s">
        <v>114</v>
      </c>
      <c r="L25" s="275"/>
      <c r="M25" s="275"/>
      <c r="N25" s="275"/>
      <c r="O25" s="57">
        <f t="shared" si="0"/>
        <v>0</v>
      </c>
      <c r="P25" s="52">
        <f t="shared" si="1"/>
        <v>0</v>
      </c>
    </row>
    <row r="26" spans="3:16" x14ac:dyDescent="0.3">
      <c r="C26" s="274" t="s">
        <v>22</v>
      </c>
      <c r="D26" s="275"/>
      <c r="E26" s="275"/>
      <c r="F26" s="275"/>
      <c r="G26" s="57">
        <v>0</v>
      </c>
      <c r="H26" s="52">
        <v>0</v>
      </c>
      <c r="K26" s="274" t="s">
        <v>115</v>
      </c>
      <c r="L26" s="275"/>
      <c r="M26" s="275"/>
      <c r="N26" s="275"/>
      <c r="O26" s="57">
        <f t="shared" si="0"/>
        <v>0</v>
      </c>
      <c r="P26" s="52">
        <f t="shared" si="1"/>
        <v>0</v>
      </c>
    </row>
    <row r="27" spans="3:16" x14ac:dyDescent="0.3">
      <c r="C27" s="274" t="s">
        <v>18</v>
      </c>
      <c r="D27" s="275"/>
      <c r="E27" s="275"/>
      <c r="F27" s="275"/>
      <c r="G27" s="57">
        <v>0</v>
      </c>
      <c r="H27" s="52">
        <v>0</v>
      </c>
      <c r="K27" s="274" t="s">
        <v>116</v>
      </c>
      <c r="L27" s="275"/>
      <c r="M27" s="275"/>
      <c r="N27" s="275"/>
      <c r="O27" s="57">
        <f t="shared" si="0"/>
        <v>0</v>
      </c>
      <c r="P27" s="52">
        <f t="shared" si="1"/>
        <v>0</v>
      </c>
    </row>
    <row r="28" spans="3:16" x14ac:dyDescent="0.3">
      <c r="C28" s="274" t="s">
        <v>8</v>
      </c>
      <c r="D28" s="275"/>
      <c r="E28" s="275"/>
      <c r="F28" s="275"/>
      <c r="G28" s="57">
        <f>+'Balance sheet'!G43</f>
        <v>0</v>
      </c>
      <c r="H28" s="52">
        <f>+'Balance sheet'!H43</f>
        <v>0</v>
      </c>
      <c r="K28" s="274" t="s">
        <v>110</v>
      </c>
      <c r="L28" s="275"/>
      <c r="M28" s="275"/>
      <c r="N28" s="275"/>
      <c r="O28" s="57">
        <f t="shared" si="0"/>
        <v>0</v>
      </c>
      <c r="P28" s="52">
        <f t="shared" si="1"/>
        <v>0</v>
      </c>
    </row>
    <row r="29" spans="3:16" x14ac:dyDescent="0.3">
      <c r="C29" s="274" t="s">
        <v>19</v>
      </c>
      <c r="D29" s="275"/>
      <c r="E29" s="275"/>
      <c r="F29" s="275"/>
      <c r="G29" s="57">
        <f>+'Balance sheet'!G46</f>
        <v>0</v>
      </c>
      <c r="H29" s="52">
        <f>+'Balance sheet'!H46</f>
        <v>0</v>
      </c>
      <c r="K29" s="274" t="s">
        <v>296</v>
      </c>
      <c r="L29" s="275"/>
      <c r="M29" s="275"/>
      <c r="N29" s="275"/>
      <c r="O29" s="57">
        <f t="shared" si="0"/>
        <v>0</v>
      </c>
      <c r="P29" s="52">
        <f t="shared" si="1"/>
        <v>0</v>
      </c>
    </row>
    <row r="30" spans="3:16" x14ac:dyDescent="0.3">
      <c r="C30" s="274" t="s">
        <v>20</v>
      </c>
      <c r="D30" s="275"/>
      <c r="E30" s="275"/>
      <c r="F30" s="275"/>
      <c r="G30" s="57">
        <v>0</v>
      </c>
      <c r="H30" s="52">
        <v>0</v>
      </c>
      <c r="K30" s="300"/>
      <c r="L30" s="301"/>
      <c r="M30" s="301"/>
      <c r="N30" s="301"/>
      <c r="O30" s="57">
        <f t="shared" si="0"/>
        <v>0</v>
      </c>
      <c r="P30" s="52">
        <f t="shared" si="1"/>
        <v>0</v>
      </c>
    </row>
    <row r="31" spans="3:16" x14ac:dyDescent="0.3">
      <c r="C31" s="274" t="s">
        <v>21</v>
      </c>
      <c r="D31" s="275"/>
      <c r="E31" s="275"/>
      <c r="F31" s="275"/>
      <c r="G31" s="57">
        <v>0</v>
      </c>
      <c r="H31" s="52">
        <v>0</v>
      </c>
      <c r="K31" s="274" t="s">
        <v>117</v>
      </c>
      <c r="L31" s="275"/>
      <c r="M31" s="275"/>
      <c r="N31" s="275"/>
      <c r="O31" s="57">
        <f t="shared" si="0"/>
        <v>0</v>
      </c>
      <c r="P31" s="52">
        <f t="shared" si="1"/>
        <v>0</v>
      </c>
    </row>
    <row r="32" spans="3:16" ht="15" thickBot="1" x14ac:dyDescent="0.35">
      <c r="C32" s="281" t="s">
        <v>32</v>
      </c>
      <c r="D32" s="282"/>
      <c r="E32" s="282"/>
      <c r="F32" s="282"/>
      <c r="G32" s="184">
        <f>SUM(G24:G31)</f>
        <v>0</v>
      </c>
      <c r="H32" s="53">
        <f>SUM(H24:H31)</f>
        <v>0</v>
      </c>
      <c r="K32" s="281" t="s">
        <v>32</v>
      </c>
      <c r="L32" s="282"/>
      <c r="M32" s="282"/>
      <c r="N32" s="282"/>
      <c r="O32" s="184">
        <f t="shared" si="0"/>
        <v>0</v>
      </c>
      <c r="P32" s="53">
        <f t="shared" si="1"/>
        <v>0</v>
      </c>
    </row>
    <row r="33" spans="3:16" ht="15" thickBot="1" x14ac:dyDescent="0.35">
      <c r="C33" s="293" t="s">
        <v>34</v>
      </c>
      <c r="D33" s="294"/>
      <c r="E33" s="294"/>
      <c r="F33" s="294"/>
      <c r="G33" s="185">
        <f>G22-G32</f>
        <v>0</v>
      </c>
      <c r="H33" s="63">
        <f>H22-H32</f>
        <v>0</v>
      </c>
      <c r="K33" s="293" t="s">
        <v>118</v>
      </c>
      <c r="L33" s="294"/>
      <c r="M33" s="294"/>
      <c r="N33" s="294"/>
      <c r="O33" s="185">
        <f t="shared" si="0"/>
        <v>0</v>
      </c>
      <c r="P33" s="63">
        <f t="shared" si="1"/>
        <v>0</v>
      </c>
    </row>
    <row r="34" spans="3:16" ht="15" thickBot="1" x14ac:dyDescent="0.35">
      <c r="C34" s="54" t="s">
        <v>35</v>
      </c>
      <c r="D34" s="55"/>
      <c r="E34" s="55"/>
      <c r="F34" s="55"/>
      <c r="G34" s="186"/>
      <c r="H34" s="56">
        <f>+G33-H33</f>
        <v>0</v>
      </c>
      <c r="K34" s="54" t="s">
        <v>119</v>
      </c>
      <c r="L34" s="55"/>
      <c r="M34" s="55"/>
      <c r="N34" s="55"/>
      <c r="O34" s="186"/>
      <c r="P34" s="56">
        <f t="shared" si="1"/>
        <v>0</v>
      </c>
    </row>
    <row r="37" spans="3:16" x14ac:dyDescent="0.3">
      <c r="C37" s="276" t="s">
        <v>36</v>
      </c>
      <c r="D37" s="276"/>
      <c r="E37" s="276"/>
      <c r="F37" s="276"/>
      <c r="G37" s="276"/>
      <c r="H37" s="276"/>
      <c r="K37" s="276" t="s">
        <v>123</v>
      </c>
      <c r="L37" s="276"/>
      <c r="M37" s="276"/>
      <c r="N37" s="276"/>
      <c r="O37" s="276"/>
      <c r="P37" s="276"/>
    </row>
    <row r="38" spans="3:16" x14ac:dyDescent="0.3">
      <c r="C38" s="35"/>
      <c r="D38" s="35"/>
      <c r="E38" s="35"/>
      <c r="F38" s="35"/>
      <c r="G38" s="35"/>
      <c r="H38" s="35"/>
      <c r="K38" s="35"/>
      <c r="L38" s="35"/>
      <c r="M38" s="35"/>
      <c r="N38" s="35"/>
      <c r="O38" s="35"/>
      <c r="P38" s="35"/>
    </row>
    <row r="39" spans="3:16" x14ac:dyDescent="0.3">
      <c r="G39" s="47">
        <f>+'Balance sheet'!G5</f>
        <v>2012</v>
      </c>
      <c r="H39" s="47">
        <f>+'Balance sheet'!H5</f>
        <v>2011</v>
      </c>
      <c r="O39" s="35">
        <f>+G39</f>
        <v>2012</v>
      </c>
      <c r="P39" s="47">
        <f>+H39</f>
        <v>2011</v>
      </c>
    </row>
    <row r="40" spans="3:16" x14ac:dyDescent="0.3">
      <c r="C40" s="2" t="s">
        <v>37</v>
      </c>
      <c r="G40" s="187"/>
      <c r="H40" s="187"/>
      <c r="K40" s="2" t="s">
        <v>124</v>
      </c>
      <c r="O40" s="9">
        <f t="shared" ref="O40:O41" si="2">+G40</f>
        <v>0</v>
      </c>
      <c r="P40" s="9">
        <f t="shared" ref="P40:P41" si="3">+H40</f>
        <v>0</v>
      </c>
    </row>
    <row r="41" spans="3:16" x14ac:dyDescent="0.3">
      <c r="C41" s="2" t="s">
        <v>38</v>
      </c>
      <c r="G41" s="48"/>
      <c r="H41" s="48"/>
      <c r="K41" s="2" t="s">
        <v>125</v>
      </c>
      <c r="O41" s="9">
        <f t="shared" si="2"/>
        <v>0</v>
      </c>
      <c r="P41" s="9">
        <f t="shared" si="3"/>
        <v>0</v>
      </c>
    </row>
    <row r="42" spans="3:16" x14ac:dyDescent="0.3">
      <c r="C42" s="2" t="s">
        <v>32</v>
      </c>
      <c r="G42" s="48">
        <f>+G40+G41</f>
        <v>0</v>
      </c>
      <c r="H42" s="48">
        <f>+H40+H41</f>
        <v>0</v>
      </c>
      <c r="K42" s="37"/>
      <c r="L42" s="37"/>
      <c r="O42" s="34"/>
      <c r="P42" s="34"/>
    </row>
    <row r="43" spans="3:16" x14ac:dyDescent="0.3">
      <c r="C43" s="278" t="s">
        <v>93</v>
      </c>
      <c r="D43" s="278"/>
      <c r="E43" s="278"/>
      <c r="F43" s="278"/>
      <c r="H43" s="49">
        <f>+G42-H42</f>
        <v>0</v>
      </c>
      <c r="K43" s="278" t="s">
        <v>126</v>
      </c>
      <c r="L43" s="278"/>
      <c r="M43" s="278"/>
      <c r="N43" s="278"/>
      <c r="P43" s="38">
        <f>+H43</f>
        <v>0</v>
      </c>
    </row>
    <row r="44" spans="3:16" x14ac:dyDescent="0.3">
      <c r="I44" s="34"/>
      <c r="P44" s="38"/>
    </row>
    <row r="46" spans="3:16" x14ac:dyDescent="0.3">
      <c r="C46" s="276" t="s">
        <v>23</v>
      </c>
      <c r="D46" s="276"/>
      <c r="E46" s="276"/>
      <c r="F46" s="276"/>
      <c r="G46" s="276"/>
      <c r="H46" s="276"/>
      <c r="K46" s="276" t="s">
        <v>291</v>
      </c>
      <c r="L46" s="276"/>
      <c r="M46" s="276"/>
      <c r="N46" s="276"/>
      <c r="O46" s="276"/>
      <c r="P46" s="276"/>
    </row>
    <row r="47" spans="3:16" x14ac:dyDescent="0.3">
      <c r="C47" s="35"/>
      <c r="D47" s="35"/>
      <c r="E47" s="35"/>
      <c r="F47" s="35"/>
      <c r="G47" s="35"/>
      <c r="H47" s="35"/>
      <c r="K47" s="35"/>
      <c r="L47" s="35"/>
      <c r="M47" s="35"/>
      <c r="N47" s="35"/>
      <c r="O47" s="35"/>
      <c r="P47" s="35"/>
    </row>
    <row r="48" spans="3:16" ht="18" x14ac:dyDescent="0.35">
      <c r="C48" s="188" t="s">
        <v>91</v>
      </c>
      <c r="D48" s="189">
        <f>'Enterprise valuation'!F16</f>
        <v>0</v>
      </c>
      <c r="E48" s="35"/>
      <c r="F48" s="35"/>
      <c r="G48" s="35"/>
      <c r="H48" s="35"/>
      <c r="K48" s="36" t="s">
        <v>91</v>
      </c>
      <c r="L48" s="189">
        <f>+D48</f>
        <v>0</v>
      </c>
      <c r="M48" s="35"/>
      <c r="N48" s="35"/>
      <c r="O48" s="35"/>
      <c r="P48" s="35"/>
    </row>
    <row r="49" spans="3:16" x14ac:dyDescent="0.3">
      <c r="C49" s="35"/>
      <c r="D49" s="35"/>
      <c r="E49" s="35"/>
      <c r="F49" s="35"/>
      <c r="G49" s="35"/>
      <c r="H49" s="35"/>
      <c r="K49" s="35"/>
      <c r="L49" s="35"/>
      <c r="M49" s="35"/>
      <c r="N49" s="35"/>
      <c r="O49" s="35"/>
      <c r="P49" s="35"/>
    </row>
    <row r="50" spans="3:16" x14ac:dyDescent="0.3">
      <c r="C50" s="93" t="s">
        <v>92</v>
      </c>
      <c r="D50" s="93"/>
      <c r="E50" s="93"/>
      <c r="F50" s="46"/>
      <c r="G50" s="50">
        <f>G53*(1+D48)</f>
        <v>0</v>
      </c>
      <c r="H50" s="35"/>
      <c r="K50" s="93" t="s">
        <v>305</v>
      </c>
      <c r="L50" s="93"/>
      <c r="M50" s="93"/>
      <c r="N50" s="46"/>
      <c r="O50" s="50">
        <f>+G50</f>
        <v>0</v>
      </c>
      <c r="P50" s="35"/>
    </row>
    <row r="51" spans="3:16" x14ac:dyDescent="0.3">
      <c r="C51" s="35"/>
      <c r="D51" s="35"/>
      <c r="E51" s="35"/>
      <c r="F51" s="35"/>
      <c r="G51" s="35"/>
      <c r="H51" s="35"/>
      <c r="K51" s="35"/>
      <c r="L51" s="35"/>
      <c r="M51" s="35"/>
      <c r="N51" s="35"/>
      <c r="O51" s="35"/>
      <c r="P51" s="35"/>
    </row>
    <row r="52" spans="3:16" x14ac:dyDescent="0.3">
      <c r="G52" s="35">
        <f>G9</f>
        <v>2012</v>
      </c>
      <c r="H52" s="35"/>
      <c r="O52" s="35">
        <f>G52</f>
        <v>2012</v>
      </c>
      <c r="P52" s="35"/>
    </row>
    <row r="53" spans="3:16" x14ac:dyDescent="0.3">
      <c r="C53" s="279" t="s">
        <v>235</v>
      </c>
      <c r="D53" s="279"/>
      <c r="E53" s="279"/>
      <c r="F53" s="279"/>
      <c r="G53" s="190">
        <f>-'Income Statement'!F20-'Income Statement'!F21</f>
        <v>0</v>
      </c>
      <c r="H53" s="48"/>
      <c r="K53" s="279" t="s">
        <v>292</v>
      </c>
      <c r="L53" s="279"/>
      <c r="M53" s="279"/>
      <c r="N53" s="279"/>
      <c r="O53" s="190">
        <f>+G53</f>
        <v>0</v>
      </c>
      <c r="P53" s="34"/>
    </row>
    <row r="56" spans="3:16" x14ac:dyDescent="0.3">
      <c r="C56" s="276" t="s">
        <v>39</v>
      </c>
      <c r="D56" s="276"/>
      <c r="E56" s="276"/>
      <c r="F56" s="276"/>
      <c r="G56" s="276"/>
      <c r="H56" s="276"/>
      <c r="K56" s="276" t="s">
        <v>127</v>
      </c>
      <c r="L56" s="276"/>
      <c r="M56" s="276"/>
      <c r="N56" s="276"/>
      <c r="O56" s="276"/>
      <c r="P56" s="276"/>
    </row>
    <row r="57" spans="3:16" x14ac:dyDescent="0.3">
      <c r="G57" s="35">
        <f>G9</f>
        <v>2012</v>
      </c>
      <c r="H57" s="47">
        <f>H9</f>
        <v>2011</v>
      </c>
      <c r="O57" s="35">
        <f>G57</f>
        <v>2012</v>
      </c>
      <c r="P57" s="217">
        <f>H57</f>
        <v>2011</v>
      </c>
    </row>
    <row r="58" spans="3:16" x14ac:dyDescent="0.3">
      <c r="G58" s="35"/>
      <c r="H58" s="47"/>
      <c r="O58" s="35"/>
      <c r="P58" s="35"/>
    </row>
    <row r="59" spans="3:16" x14ac:dyDescent="0.3">
      <c r="C59" s="279" t="s">
        <v>232</v>
      </c>
      <c r="D59" s="279"/>
      <c r="E59" s="279"/>
      <c r="F59" s="279"/>
      <c r="G59" s="50">
        <f>+'Balance sheet'!G36</f>
        <v>0</v>
      </c>
      <c r="H59" s="50">
        <f>+'Balance sheet'!H36</f>
        <v>0</v>
      </c>
      <c r="K59" s="279" t="s">
        <v>135</v>
      </c>
      <c r="L59" s="279"/>
      <c r="M59" s="279"/>
      <c r="N59" s="279"/>
      <c r="O59" s="39">
        <f>+G59</f>
        <v>0</v>
      </c>
      <c r="P59" s="39">
        <f>+H59</f>
        <v>0</v>
      </c>
    </row>
    <row r="60" spans="3:16" s="85" customFormat="1" ht="13.5" customHeight="1" x14ac:dyDescent="0.3">
      <c r="C60" s="279" t="s">
        <v>231</v>
      </c>
      <c r="D60" s="279"/>
      <c r="E60" s="279"/>
      <c r="F60" s="279"/>
      <c r="G60" s="191">
        <f>+G59-H59</f>
        <v>0</v>
      </c>
      <c r="H60" s="84"/>
      <c r="K60" s="279" t="s">
        <v>233</v>
      </c>
      <c r="L60" s="279"/>
      <c r="M60" s="279"/>
      <c r="N60" s="279"/>
      <c r="O60" s="39">
        <f>+G60</f>
        <v>0</v>
      </c>
      <c r="P60" s="86"/>
    </row>
    <row r="62" spans="3:16" x14ac:dyDescent="0.3">
      <c r="C62" s="280" t="s">
        <v>56</v>
      </c>
      <c r="D62" s="280"/>
      <c r="E62" s="280"/>
      <c r="F62" s="280"/>
      <c r="G62" s="280"/>
      <c r="H62" s="280"/>
      <c r="K62" s="280" t="s">
        <v>170</v>
      </c>
      <c r="L62" s="280"/>
      <c r="M62" s="280"/>
      <c r="N62" s="280"/>
      <c r="O62" s="280"/>
      <c r="P62" s="280"/>
    </row>
    <row r="64" spans="3:16" x14ac:dyDescent="0.3">
      <c r="G64" s="35">
        <f>G9</f>
        <v>2012</v>
      </c>
      <c r="H64" s="35"/>
      <c r="O64" s="35">
        <f>G64</f>
        <v>2012</v>
      </c>
      <c r="P64" s="35"/>
    </row>
    <row r="65" spans="3:16" x14ac:dyDescent="0.3">
      <c r="C65" s="277" t="s">
        <v>40</v>
      </c>
      <c r="D65" s="277"/>
      <c r="E65" s="277"/>
      <c r="F65" s="277"/>
      <c r="G65" s="9">
        <f>+'Income Statement'!F22</f>
        <v>0</v>
      </c>
      <c r="H65" s="48"/>
      <c r="K65" s="277" t="s">
        <v>128</v>
      </c>
      <c r="L65" s="277"/>
      <c r="M65" s="277"/>
      <c r="N65" s="277"/>
      <c r="O65" s="9">
        <f>+G65</f>
        <v>0</v>
      </c>
      <c r="P65" s="34"/>
    </row>
    <row r="66" spans="3:16" x14ac:dyDescent="0.3">
      <c r="C66" s="2" t="s">
        <v>57</v>
      </c>
      <c r="D66" s="40"/>
      <c r="G66" s="9">
        <f>+G65*G67</f>
        <v>0</v>
      </c>
      <c r="H66" s="9"/>
      <c r="K66" s="2" t="s">
        <v>129</v>
      </c>
      <c r="L66" s="40"/>
      <c r="O66" s="9">
        <f t="shared" ref="O66:O67" si="4">+G66</f>
        <v>0</v>
      </c>
      <c r="P66" s="5"/>
    </row>
    <row r="67" spans="3:16" x14ac:dyDescent="0.3">
      <c r="C67" s="41" t="s">
        <v>215</v>
      </c>
      <c r="D67" s="41"/>
      <c r="E67" s="41"/>
      <c r="F67" s="41"/>
      <c r="G67" s="193">
        <v>0.26500000000000001</v>
      </c>
      <c r="K67" s="41" t="s">
        <v>293</v>
      </c>
      <c r="L67" s="41"/>
      <c r="M67" s="41"/>
      <c r="N67" s="41"/>
      <c r="O67" s="192">
        <f t="shared" si="4"/>
        <v>0.26500000000000001</v>
      </c>
    </row>
    <row r="69" spans="3:16" x14ac:dyDescent="0.3">
      <c r="C69" s="42" t="s">
        <v>58</v>
      </c>
      <c r="D69" s="42"/>
      <c r="E69" s="42"/>
      <c r="F69" s="42"/>
      <c r="G69" s="51">
        <f>G65-G66</f>
        <v>0</v>
      </c>
      <c r="K69" s="42" t="s">
        <v>130</v>
      </c>
      <c r="L69" s="42"/>
      <c r="M69" s="42"/>
      <c r="N69" s="42"/>
      <c r="O69" s="43">
        <f>+G69</f>
        <v>0</v>
      </c>
    </row>
    <row r="76" spans="3:16" x14ac:dyDescent="0.3">
      <c r="G76" s="35">
        <f>G9</f>
        <v>2012</v>
      </c>
      <c r="H76" s="64" t="s">
        <v>234</v>
      </c>
      <c r="O76" s="35">
        <f>G76</f>
        <v>2012</v>
      </c>
      <c r="P76" s="64" t="s">
        <v>322</v>
      </c>
    </row>
    <row r="77" spans="3:16" x14ac:dyDescent="0.3">
      <c r="C77" s="2" t="s">
        <v>52</v>
      </c>
      <c r="G77" s="9">
        <f>G69</f>
        <v>0</v>
      </c>
      <c r="H77" s="48">
        <f>+G77</f>
        <v>0</v>
      </c>
      <c r="K77" s="2" t="s">
        <v>131</v>
      </c>
      <c r="O77" s="9">
        <f>+G77</f>
        <v>0</v>
      </c>
      <c r="P77" s="9">
        <f>+H77</f>
        <v>0</v>
      </c>
    </row>
    <row r="78" spans="3:16" x14ac:dyDescent="0.3">
      <c r="C78" s="2" t="s">
        <v>42</v>
      </c>
      <c r="G78" s="9">
        <f>G53</f>
        <v>0</v>
      </c>
      <c r="H78" s="48">
        <f t="shared" ref="H78:H81" si="5">+G78</f>
        <v>0</v>
      </c>
      <c r="K78" s="2" t="s">
        <v>294</v>
      </c>
      <c r="O78" s="9">
        <f t="shared" ref="O78:O81" si="6">+G78</f>
        <v>0</v>
      </c>
      <c r="P78" s="9">
        <f t="shared" ref="P78:P81" si="7">+H78</f>
        <v>0</v>
      </c>
    </row>
    <row r="79" spans="3:16" x14ac:dyDescent="0.3">
      <c r="C79" s="2" t="s">
        <v>43</v>
      </c>
      <c r="G79" s="9">
        <f>G59*0+G60</f>
        <v>0</v>
      </c>
      <c r="H79" s="48">
        <f>+G79*0</f>
        <v>0</v>
      </c>
      <c r="K79" s="2" t="s">
        <v>132</v>
      </c>
      <c r="O79" s="9">
        <f t="shared" si="6"/>
        <v>0</v>
      </c>
      <c r="P79" s="9">
        <f t="shared" si="7"/>
        <v>0</v>
      </c>
    </row>
    <row r="80" spans="3:16" x14ac:dyDescent="0.3">
      <c r="C80" s="2" t="s">
        <v>44</v>
      </c>
      <c r="G80" s="9">
        <f>H34</f>
        <v>0</v>
      </c>
      <c r="H80" s="48">
        <f>+G80*0</f>
        <v>0</v>
      </c>
      <c r="K80" s="2" t="s">
        <v>133</v>
      </c>
      <c r="O80" s="9">
        <f t="shared" si="6"/>
        <v>0</v>
      </c>
      <c r="P80" s="9">
        <f t="shared" si="7"/>
        <v>0</v>
      </c>
    </row>
    <row r="81" spans="3:16" x14ac:dyDescent="0.3">
      <c r="C81" s="2" t="s">
        <v>45</v>
      </c>
      <c r="G81" s="9">
        <f>G50</f>
        <v>0</v>
      </c>
      <c r="H81" s="48">
        <f t="shared" si="5"/>
        <v>0</v>
      </c>
      <c r="K81" s="2" t="s">
        <v>134</v>
      </c>
      <c r="O81" s="9">
        <f t="shared" si="6"/>
        <v>0</v>
      </c>
      <c r="P81" s="9">
        <f t="shared" si="7"/>
        <v>0</v>
      </c>
    </row>
    <row r="82" spans="3:16" x14ac:dyDescent="0.3">
      <c r="G82" s="9"/>
      <c r="H82" s="48"/>
      <c r="O82" s="9"/>
      <c r="P82" s="34"/>
    </row>
    <row r="83" spans="3:16" x14ac:dyDescent="0.3">
      <c r="C83" s="42" t="s">
        <v>41</v>
      </c>
      <c r="D83" s="42"/>
      <c r="E83" s="42"/>
      <c r="F83" s="42"/>
      <c r="G83" s="190">
        <f>G77+G78+G79-G80-G81</f>
        <v>0</v>
      </c>
      <c r="H83" s="190">
        <f>H77+H78+H79-H80-H81</f>
        <v>0</v>
      </c>
      <c r="K83" s="42" t="s">
        <v>41</v>
      </c>
      <c r="L83" s="44"/>
      <c r="M83" s="44"/>
      <c r="N83" s="44"/>
      <c r="O83" s="190">
        <f>O77+O78+O79-O80-O81</f>
        <v>0</v>
      </c>
      <c r="P83" s="190">
        <f>P77+P78+P79-P80-P81</f>
        <v>0</v>
      </c>
    </row>
    <row r="84" spans="3:16" x14ac:dyDescent="0.3">
      <c r="G84" s="9"/>
      <c r="O84" s="9"/>
    </row>
    <row r="85" spans="3:16" x14ac:dyDescent="0.3">
      <c r="G85" s="9"/>
      <c r="O85" s="9"/>
    </row>
  </sheetData>
  <mergeCells count="70">
    <mergeCell ref="K62:P62"/>
    <mergeCell ref="K65:N65"/>
    <mergeCell ref="K32:N32"/>
    <mergeCell ref="K33:N33"/>
    <mergeCell ref="K37:P37"/>
    <mergeCell ref="K43:N43"/>
    <mergeCell ref="K46:P46"/>
    <mergeCell ref="K53:N53"/>
    <mergeCell ref="K56:P56"/>
    <mergeCell ref="K59:N59"/>
    <mergeCell ref="K60:N60"/>
    <mergeCell ref="K18:N18"/>
    <mergeCell ref="K19:N19"/>
    <mergeCell ref="K31:N31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  <mergeCell ref="K29:N29"/>
    <mergeCell ref="K30:N30"/>
    <mergeCell ref="K13:N13"/>
    <mergeCell ref="K14:N14"/>
    <mergeCell ref="K15:N15"/>
    <mergeCell ref="K16:N16"/>
    <mergeCell ref="K17:N17"/>
    <mergeCell ref="K7:P7"/>
    <mergeCell ref="K9:N9"/>
    <mergeCell ref="K10:N10"/>
    <mergeCell ref="K11:N11"/>
    <mergeCell ref="K12:N12"/>
    <mergeCell ref="C30:F30"/>
    <mergeCell ref="C23:F23"/>
    <mergeCell ref="C17:F17"/>
    <mergeCell ref="C19:F19"/>
    <mergeCell ref="C20:F20"/>
    <mergeCell ref="C29:F29"/>
    <mergeCell ref="C25:F25"/>
    <mergeCell ref="C26:F26"/>
    <mergeCell ref="C27:F27"/>
    <mergeCell ref="C28:F28"/>
    <mergeCell ref="C7:H7"/>
    <mergeCell ref="C37:H37"/>
    <mergeCell ref="C46:H46"/>
    <mergeCell ref="C13:F13"/>
    <mergeCell ref="C14:F14"/>
    <mergeCell ref="C15:F15"/>
    <mergeCell ref="C16:F16"/>
    <mergeCell ref="C21:F21"/>
    <mergeCell ref="C22:F22"/>
    <mergeCell ref="C18:F18"/>
    <mergeCell ref="C9:F9"/>
    <mergeCell ref="C33:F33"/>
    <mergeCell ref="C10:F10"/>
    <mergeCell ref="C11:F11"/>
    <mergeCell ref="C12:F12"/>
    <mergeCell ref="C24:F24"/>
    <mergeCell ref="C31:F31"/>
    <mergeCell ref="C56:H56"/>
    <mergeCell ref="C65:F65"/>
    <mergeCell ref="C43:F43"/>
    <mergeCell ref="C53:F53"/>
    <mergeCell ref="C62:H62"/>
    <mergeCell ref="C59:F59"/>
    <mergeCell ref="C32:F32"/>
    <mergeCell ref="C60:F60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zoomScale="80" zoomScaleNormal="80" workbookViewId="0">
      <selection activeCell="G98" sqref="G98"/>
    </sheetView>
  </sheetViews>
  <sheetFormatPr defaultColWidth="9.109375" defaultRowHeight="14.4" x14ac:dyDescent="0.3"/>
  <cols>
    <col min="1" max="2" width="9.109375" style="2"/>
    <col min="3" max="3" width="10.44140625" style="2" bestFit="1" customWidth="1"/>
    <col min="4" max="4" width="17.44140625" style="2" customWidth="1"/>
    <col min="5" max="5" width="10.109375" style="2" customWidth="1"/>
    <col min="6" max="6" width="17.109375" style="2" bestFit="1" customWidth="1"/>
    <col min="7" max="7" width="17.5546875" style="2" bestFit="1" customWidth="1"/>
    <col min="8" max="8" width="13" style="2" customWidth="1"/>
    <col min="9" max="9" width="9.109375" style="2"/>
    <col min="10" max="15" width="9.109375" style="4"/>
    <col min="16" max="16" width="11.6640625" style="4" customWidth="1"/>
    <col min="17" max="17" width="18.109375" style="4" customWidth="1"/>
    <col min="18" max="16384" width="9.109375" style="4"/>
  </cols>
  <sheetData>
    <row r="1" spans="1:20" x14ac:dyDescent="0.3">
      <c r="A1" s="2">
        <v>11</v>
      </c>
    </row>
    <row r="6" spans="1:20" s="87" customFormat="1" x14ac:dyDescent="0.3">
      <c r="A6" s="126"/>
      <c r="B6" s="127" t="s">
        <v>61</v>
      </c>
      <c r="C6" s="127"/>
      <c r="D6" s="127"/>
      <c r="E6" s="127"/>
      <c r="F6" s="126"/>
      <c r="G6" s="126"/>
      <c r="H6" s="126"/>
      <c r="I6" s="126"/>
      <c r="J6" s="4"/>
      <c r="K6" s="126"/>
      <c r="L6" s="127" t="s">
        <v>137</v>
      </c>
      <c r="M6" s="127"/>
      <c r="N6" s="127"/>
      <c r="O6" s="127"/>
      <c r="P6" s="126"/>
      <c r="Q6" s="126"/>
      <c r="R6" s="126"/>
      <c r="S6" s="126"/>
      <c r="T6" s="4"/>
    </row>
    <row r="7" spans="1:20" s="87" customFormat="1" x14ac:dyDescent="0.3">
      <c r="A7" s="2"/>
      <c r="B7" s="2"/>
      <c r="C7" s="2"/>
      <c r="D7" s="2"/>
      <c r="E7" s="2"/>
      <c r="F7" s="2"/>
      <c r="G7" s="2"/>
      <c r="H7" s="2"/>
      <c r="I7" s="2"/>
      <c r="J7" s="4"/>
      <c r="K7" s="2"/>
      <c r="L7" s="2"/>
      <c r="M7" s="2"/>
      <c r="N7" s="2"/>
      <c r="O7" s="2"/>
      <c r="P7" s="2"/>
      <c r="Q7" s="2"/>
      <c r="R7" s="2"/>
      <c r="S7" s="2"/>
      <c r="T7" s="4"/>
    </row>
    <row r="8" spans="1:20" s="87" customFormat="1" x14ac:dyDescent="0.3">
      <c r="A8" s="2"/>
      <c r="B8" s="2"/>
      <c r="C8" s="2"/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2"/>
      <c r="S8" s="2"/>
      <c r="T8" s="4"/>
    </row>
    <row r="9" spans="1:20" s="87" customFormat="1" x14ac:dyDescent="0.3">
      <c r="A9" s="2"/>
      <c r="B9" s="2"/>
      <c r="C9" s="2"/>
      <c r="D9" s="2"/>
      <c r="E9" s="2"/>
      <c r="F9" s="2"/>
      <c r="G9" s="2"/>
      <c r="H9" s="2"/>
      <c r="I9" s="2"/>
      <c r="J9" s="4"/>
      <c r="K9" s="2"/>
      <c r="L9" s="2"/>
      <c r="M9" s="2"/>
      <c r="N9" s="2"/>
      <c r="O9" s="2"/>
      <c r="P9" s="2"/>
      <c r="Q9" s="2"/>
      <c r="R9" s="2"/>
      <c r="S9" s="2"/>
      <c r="T9" s="4"/>
    </row>
    <row r="10" spans="1:20" s="87" customFormat="1" x14ac:dyDescent="0.3">
      <c r="A10" s="2"/>
      <c r="B10" s="2"/>
      <c r="C10" s="2"/>
      <c r="D10" s="2"/>
      <c r="E10" s="2"/>
      <c r="F10" s="2"/>
      <c r="G10" s="2"/>
      <c r="H10" s="2"/>
      <c r="I10" s="2"/>
      <c r="J10" s="4"/>
      <c r="K10" s="2"/>
      <c r="L10" s="2"/>
      <c r="M10" s="2"/>
      <c r="N10" s="2"/>
      <c r="O10" s="2"/>
      <c r="P10" s="2"/>
      <c r="Q10" s="2"/>
      <c r="R10" s="2"/>
      <c r="S10" s="2"/>
      <c r="T10" s="4"/>
    </row>
    <row r="11" spans="1:20" s="87" customFormat="1" x14ac:dyDescent="0.3">
      <c r="A11" s="2"/>
      <c r="B11" s="2"/>
      <c r="C11" s="2"/>
      <c r="D11" s="2"/>
      <c r="E11" s="2"/>
      <c r="F11" s="2"/>
      <c r="G11" s="2"/>
      <c r="H11" s="2"/>
      <c r="I11" s="2"/>
      <c r="J11" s="4"/>
      <c r="K11" s="2"/>
      <c r="L11" s="2"/>
      <c r="M11" s="2"/>
      <c r="N11" s="2"/>
      <c r="O11" s="2"/>
      <c r="P11" s="2"/>
      <c r="Q11" s="4"/>
      <c r="R11" s="2"/>
      <c r="S11" s="2"/>
      <c r="T11" s="4"/>
    </row>
    <row r="12" spans="1:20" s="87" customFormat="1" x14ac:dyDescent="0.3">
      <c r="A12" s="2"/>
      <c r="B12" s="41" t="s">
        <v>141</v>
      </c>
      <c r="C12" s="41"/>
      <c r="D12" s="41"/>
      <c r="E12" s="41"/>
      <c r="F12" s="2"/>
      <c r="G12" s="121"/>
      <c r="H12" s="2" t="s">
        <v>218</v>
      </c>
      <c r="I12" s="2"/>
      <c r="J12" s="4"/>
      <c r="K12" s="2"/>
      <c r="L12" s="41" t="s">
        <v>139</v>
      </c>
      <c r="M12" s="41"/>
      <c r="N12" s="41"/>
      <c r="O12" s="41"/>
      <c r="P12" s="2"/>
      <c r="Q12" s="113">
        <f>+G12</f>
        <v>0</v>
      </c>
      <c r="R12" s="2"/>
      <c r="S12" s="2"/>
      <c r="T12" s="4"/>
    </row>
    <row r="13" spans="1:20" s="87" customFormat="1" x14ac:dyDescent="0.3">
      <c r="A13" s="2"/>
      <c r="B13" s="2"/>
      <c r="C13" s="2"/>
      <c r="D13" s="2"/>
      <c r="E13" s="2"/>
      <c r="F13" s="2"/>
      <c r="G13" s="2"/>
      <c r="H13" s="2"/>
      <c r="I13" s="2"/>
      <c r="J13" s="4"/>
      <c r="K13" s="2"/>
      <c r="L13" s="2"/>
      <c r="M13" s="2"/>
      <c r="N13" s="2"/>
      <c r="O13" s="2"/>
      <c r="P13" s="2"/>
      <c r="Q13" s="4"/>
      <c r="R13" s="2"/>
      <c r="S13" s="2"/>
      <c r="T13" s="4"/>
    </row>
    <row r="14" spans="1:20" s="87" customFormat="1" x14ac:dyDescent="0.3">
      <c r="A14" s="2"/>
      <c r="B14" s="2"/>
      <c r="C14" s="2"/>
      <c r="D14" s="2"/>
      <c r="E14" s="2"/>
      <c r="F14" s="2"/>
      <c r="G14" s="2"/>
      <c r="H14" s="2"/>
      <c r="I14" s="2"/>
      <c r="J14" s="4"/>
      <c r="K14" s="2"/>
      <c r="L14" s="2"/>
      <c r="M14" s="2"/>
      <c r="N14" s="2"/>
      <c r="O14" s="2"/>
      <c r="P14" s="2"/>
      <c r="Q14" s="4"/>
      <c r="R14" s="2"/>
      <c r="S14" s="2"/>
      <c r="T14" s="4"/>
    </row>
    <row r="15" spans="1:20" s="87" customFormat="1" x14ac:dyDescent="0.3">
      <c r="A15" s="2"/>
      <c r="B15" s="2" t="s">
        <v>46</v>
      </c>
      <c r="C15" s="2"/>
      <c r="D15" s="2"/>
      <c r="E15" s="2"/>
      <c r="F15" s="2"/>
      <c r="G15" s="121"/>
      <c r="H15" s="2"/>
      <c r="I15" s="2"/>
      <c r="J15" s="4"/>
      <c r="K15" s="2"/>
      <c r="L15" s="2" t="s">
        <v>140</v>
      </c>
      <c r="M15" s="2"/>
      <c r="N15" s="2"/>
      <c r="O15" s="2"/>
      <c r="P15" s="2"/>
      <c r="Q15" s="113">
        <f>+G15</f>
        <v>0</v>
      </c>
      <c r="R15" s="2"/>
      <c r="S15" s="2"/>
      <c r="T15" s="4"/>
    </row>
    <row r="16" spans="1:20" s="87" customFormat="1" x14ac:dyDescent="0.3">
      <c r="A16" s="2"/>
      <c r="B16" s="2"/>
      <c r="C16" s="2"/>
      <c r="D16" s="2"/>
      <c r="E16" s="2"/>
      <c r="F16" s="2"/>
      <c r="G16" s="2"/>
      <c r="H16" s="2"/>
      <c r="I16" s="2"/>
      <c r="J16" s="4"/>
      <c r="K16" s="2"/>
      <c r="L16" s="2"/>
      <c r="M16" s="2"/>
      <c r="N16" s="2"/>
      <c r="O16" s="2"/>
      <c r="P16" s="2"/>
      <c r="Q16" s="4"/>
      <c r="R16" s="2"/>
      <c r="S16" s="2"/>
      <c r="T16" s="4"/>
    </row>
    <row r="17" spans="1:20" s="87" customFormat="1" x14ac:dyDescent="0.3">
      <c r="A17" s="2"/>
      <c r="B17" s="2"/>
      <c r="C17" s="2"/>
      <c r="D17" s="2"/>
      <c r="E17" s="2"/>
      <c r="F17" s="2"/>
      <c r="G17" s="2"/>
      <c r="H17" s="2"/>
      <c r="I17" s="2"/>
      <c r="J17" s="4"/>
      <c r="K17" s="2"/>
      <c r="L17" s="2"/>
      <c r="M17" s="2"/>
      <c r="N17" s="2"/>
      <c r="O17" s="2"/>
      <c r="P17" s="2"/>
      <c r="Q17" s="4"/>
      <c r="R17" s="2"/>
      <c r="S17" s="2"/>
      <c r="T17" s="4"/>
    </row>
    <row r="18" spans="1:20" s="87" customFormat="1" x14ac:dyDescent="0.3">
      <c r="A18" s="2"/>
      <c r="B18" s="2" t="s">
        <v>59</v>
      </c>
      <c r="C18" s="2"/>
      <c r="D18" s="2"/>
      <c r="E18" s="2"/>
      <c r="F18" s="2"/>
      <c r="G18" s="122"/>
      <c r="H18" s="2"/>
      <c r="I18" s="2"/>
      <c r="J18" s="88"/>
      <c r="K18" s="2"/>
      <c r="L18" s="2" t="s">
        <v>59</v>
      </c>
      <c r="M18" s="2"/>
      <c r="N18" s="2"/>
      <c r="O18" s="2"/>
      <c r="P18" s="2"/>
      <c r="Q18" s="4">
        <f>+G18</f>
        <v>0</v>
      </c>
      <c r="R18" s="2"/>
      <c r="S18" s="2"/>
      <c r="T18" s="88"/>
    </row>
    <row r="19" spans="1:20" s="87" customFormat="1" x14ac:dyDescent="0.3">
      <c r="A19" s="2"/>
      <c r="B19" s="89"/>
      <c r="C19" s="37"/>
      <c r="D19" s="37"/>
      <c r="E19" s="37"/>
      <c r="F19" s="2"/>
      <c r="G19" s="90"/>
      <c r="H19" s="2"/>
      <c r="I19" s="2"/>
      <c r="J19" s="91"/>
      <c r="K19" s="2"/>
      <c r="L19" s="89"/>
      <c r="M19" s="37"/>
      <c r="N19" s="37"/>
      <c r="O19" s="37"/>
      <c r="P19" s="2"/>
      <c r="Q19" s="95"/>
      <c r="R19" s="2"/>
      <c r="S19" s="2"/>
      <c r="T19" s="91"/>
    </row>
    <row r="20" spans="1:20" s="87" customFormat="1" x14ac:dyDescent="0.3">
      <c r="A20" s="2"/>
      <c r="B20" s="2"/>
      <c r="C20" s="2"/>
      <c r="D20" s="2"/>
      <c r="E20" s="2"/>
      <c r="F20" s="2"/>
      <c r="G20" s="2"/>
      <c r="H20" s="2"/>
      <c r="I20" s="2"/>
      <c r="J20" s="4"/>
      <c r="K20" s="2"/>
      <c r="L20" s="2"/>
      <c r="M20" s="2"/>
      <c r="N20" s="2"/>
      <c r="O20" s="2"/>
      <c r="P20" s="2"/>
      <c r="Q20" s="2"/>
      <c r="R20" s="2"/>
      <c r="S20" s="2"/>
      <c r="T20" s="4"/>
    </row>
    <row r="21" spans="1:20" s="87" customFormat="1" x14ac:dyDescent="0.3">
      <c r="A21" s="2"/>
      <c r="B21" s="92"/>
      <c r="C21" s="92"/>
      <c r="D21" s="92"/>
      <c r="E21" s="92"/>
      <c r="F21" s="93" t="s">
        <v>60</v>
      </c>
      <c r="G21" s="94">
        <f>G12+G18*G15</f>
        <v>0</v>
      </c>
      <c r="H21" s="2"/>
      <c r="I21" s="2"/>
      <c r="J21" s="4"/>
      <c r="K21" s="2"/>
      <c r="L21" s="92"/>
      <c r="M21" s="92"/>
      <c r="N21" s="92"/>
      <c r="O21" s="92"/>
      <c r="P21" s="93" t="s">
        <v>60</v>
      </c>
      <c r="Q21" s="94">
        <f>Q12+Q18*Q15</f>
        <v>0</v>
      </c>
      <c r="R21" s="2"/>
      <c r="S21" s="2"/>
      <c r="T21" s="4"/>
    </row>
    <row r="22" spans="1:20" s="87" customFormat="1" x14ac:dyDescent="0.3">
      <c r="A22" s="2"/>
      <c r="B22" s="2"/>
      <c r="C22" s="2"/>
      <c r="D22" s="2"/>
      <c r="E22" s="2"/>
      <c r="F22" s="2"/>
      <c r="G22" s="2"/>
      <c r="H22" s="2"/>
      <c r="I22" s="2"/>
      <c r="J22" s="4"/>
      <c r="K22" s="2"/>
      <c r="L22" s="2"/>
      <c r="M22" s="2"/>
      <c r="N22" s="2"/>
      <c r="O22" s="2"/>
      <c r="P22" s="2"/>
      <c r="Q22" s="2"/>
      <c r="R22" s="2"/>
      <c r="S22" s="2"/>
      <c r="T22" s="4"/>
    </row>
    <row r="23" spans="1:20" s="87" customFormat="1" x14ac:dyDescent="0.3">
      <c r="A23" s="2"/>
      <c r="B23" s="2"/>
      <c r="C23" s="2"/>
      <c r="D23" s="2"/>
      <c r="E23" s="2"/>
      <c r="F23" s="2"/>
      <c r="G23" s="2"/>
      <c r="H23" s="2"/>
      <c r="I23" s="2"/>
      <c r="J23" s="4"/>
      <c r="K23" s="2"/>
      <c r="L23" s="2"/>
      <c r="M23" s="2"/>
      <c r="N23" s="2"/>
      <c r="O23" s="2"/>
      <c r="P23" s="2"/>
      <c r="Q23" s="2"/>
      <c r="R23" s="2"/>
      <c r="S23" s="2"/>
      <c r="T23" s="4"/>
    </row>
    <row r="24" spans="1:20" s="87" customFormat="1" x14ac:dyDescent="0.3">
      <c r="A24" s="126"/>
      <c r="B24" s="280" t="s">
        <v>62</v>
      </c>
      <c r="C24" s="280"/>
      <c r="D24" s="280"/>
      <c r="E24" s="280"/>
      <c r="F24" s="126"/>
      <c r="G24" s="126"/>
      <c r="H24" s="126"/>
      <c r="I24" s="126"/>
      <c r="J24" s="4"/>
      <c r="K24" s="126"/>
      <c r="L24" s="280" t="s">
        <v>138</v>
      </c>
      <c r="M24" s="280"/>
      <c r="N24" s="280"/>
      <c r="O24" s="280"/>
      <c r="P24" s="126"/>
      <c r="Q24" s="126"/>
      <c r="R24" s="126"/>
      <c r="S24" s="126"/>
      <c r="T24" s="4"/>
    </row>
    <row r="25" spans="1:20" x14ac:dyDescent="0.3">
      <c r="K25" s="2"/>
      <c r="L25" s="2"/>
      <c r="M25" s="2"/>
      <c r="N25" s="2"/>
      <c r="O25" s="2"/>
      <c r="P25" s="2"/>
      <c r="Q25" s="2"/>
      <c r="R25" s="2"/>
      <c r="S25" s="2"/>
    </row>
    <row r="26" spans="1:20" x14ac:dyDescent="0.3">
      <c r="K26" s="2"/>
      <c r="L26" s="2"/>
      <c r="M26" s="2"/>
      <c r="N26" s="2"/>
      <c r="O26" s="2"/>
      <c r="P26" s="2"/>
      <c r="Q26" s="2"/>
      <c r="R26" s="2"/>
      <c r="S26" s="2"/>
    </row>
    <row r="27" spans="1:20" x14ac:dyDescent="0.3">
      <c r="K27" s="2"/>
      <c r="L27" s="2"/>
      <c r="M27" s="2"/>
      <c r="N27" s="2"/>
      <c r="O27" s="2"/>
      <c r="P27" s="2"/>
      <c r="Q27" s="2"/>
      <c r="R27" s="2"/>
      <c r="S27" s="2"/>
    </row>
    <row r="28" spans="1:20" x14ac:dyDescent="0.3">
      <c r="K28" s="2"/>
      <c r="L28" s="2"/>
      <c r="M28" s="2"/>
      <c r="N28" s="2"/>
      <c r="O28" s="2"/>
      <c r="P28" s="2"/>
      <c r="Q28" s="2"/>
      <c r="R28" s="2"/>
      <c r="S28" s="2"/>
    </row>
    <row r="29" spans="1:20" ht="12" customHeight="1" x14ac:dyDescent="0.3">
      <c r="K29" s="2"/>
      <c r="L29" s="2"/>
      <c r="M29" s="2"/>
      <c r="N29" s="2"/>
      <c r="O29" s="2"/>
      <c r="P29" s="2"/>
      <c r="Q29" s="2"/>
      <c r="R29" s="2"/>
      <c r="S29" s="2"/>
    </row>
    <row r="30" spans="1:20" x14ac:dyDescent="0.3">
      <c r="B30" s="95" t="s">
        <v>217</v>
      </c>
      <c r="C30" s="95"/>
      <c r="D30" s="4"/>
      <c r="E30" s="95"/>
      <c r="F30" s="95"/>
      <c r="G30" s="120"/>
      <c r="K30" s="2"/>
      <c r="L30" s="95" t="s">
        <v>298</v>
      </c>
      <c r="M30" s="95"/>
      <c r="O30" s="95"/>
      <c r="P30" s="95"/>
      <c r="Q30" s="96">
        <f>+G30</f>
        <v>0</v>
      </c>
      <c r="S30" s="2"/>
    </row>
    <row r="31" spans="1:20" x14ac:dyDescent="0.3">
      <c r="B31" s="95"/>
      <c r="C31" s="95"/>
      <c r="D31" s="4"/>
      <c r="E31" s="95"/>
      <c r="F31" s="95"/>
      <c r="G31" s="96"/>
      <c r="K31" s="2"/>
      <c r="L31" s="95"/>
      <c r="M31" s="95"/>
      <c r="O31" s="95"/>
      <c r="P31" s="95"/>
      <c r="Q31" s="96"/>
      <c r="S31" s="2"/>
    </row>
    <row r="32" spans="1:20" x14ac:dyDescent="0.3">
      <c r="B32" s="95"/>
      <c r="C32" s="95"/>
      <c r="D32" s="4"/>
      <c r="E32" s="95"/>
      <c r="F32" s="95"/>
      <c r="G32" s="96"/>
      <c r="K32" s="2"/>
      <c r="L32" s="95"/>
      <c r="M32" s="95"/>
      <c r="O32" s="95"/>
      <c r="P32" s="95"/>
      <c r="Q32" s="96"/>
      <c r="S32" s="2"/>
    </row>
    <row r="33" spans="1:20" x14ac:dyDescent="0.3">
      <c r="B33" s="95" t="s">
        <v>51</v>
      </c>
      <c r="C33" s="95"/>
      <c r="D33" s="4"/>
      <c r="E33" s="95"/>
      <c r="F33" s="95"/>
      <c r="G33" s="120"/>
      <c r="K33" s="2"/>
      <c r="L33" s="95" t="s">
        <v>51</v>
      </c>
      <c r="M33" s="95"/>
      <c r="O33" s="95"/>
      <c r="P33" s="95"/>
      <c r="Q33" s="96">
        <f>+G33</f>
        <v>0</v>
      </c>
      <c r="S33" s="2"/>
    </row>
    <row r="34" spans="1:20" x14ac:dyDescent="0.3">
      <c r="B34" s="95"/>
      <c r="C34" s="95"/>
      <c r="D34" s="96"/>
      <c r="E34" s="95"/>
      <c r="F34" s="95"/>
      <c r="G34" s="95"/>
      <c r="K34" s="2"/>
      <c r="L34" s="95"/>
      <c r="M34" s="95"/>
      <c r="N34" s="96"/>
      <c r="O34" s="95"/>
      <c r="P34" s="95"/>
      <c r="Q34" s="95"/>
      <c r="R34" s="2"/>
      <c r="S34" s="2"/>
    </row>
    <row r="35" spans="1:20" x14ac:dyDescent="0.3">
      <c r="C35" s="4"/>
      <c r="D35" s="4"/>
      <c r="F35" s="97" t="s">
        <v>63</v>
      </c>
      <c r="G35" s="98">
        <f>G30+G33</f>
        <v>0</v>
      </c>
      <c r="K35" s="2"/>
      <c r="L35" s="2"/>
      <c r="O35" s="2"/>
      <c r="P35" s="97" t="s">
        <v>63</v>
      </c>
      <c r="Q35" s="98">
        <f>Q30+Q33</f>
        <v>0</v>
      </c>
      <c r="R35" s="2"/>
      <c r="S35" s="2"/>
    </row>
    <row r="36" spans="1:20" x14ac:dyDescent="0.3">
      <c r="A36" s="4"/>
      <c r="B36" s="4"/>
      <c r="C36" s="4"/>
      <c r="D36" s="4"/>
      <c r="E36" s="4"/>
      <c r="F36" s="99"/>
      <c r="G36" s="100"/>
      <c r="H36" s="4"/>
      <c r="I36" s="4"/>
      <c r="P36" s="99"/>
      <c r="Q36" s="100"/>
    </row>
    <row r="37" spans="1:20" x14ac:dyDescent="0.3">
      <c r="A37" s="4"/>
      <c r="B37" s="4"/>
      <c r="C37" s="4"/>
      <c r="D37" s="4"/>
      <c r="E37" s="4"/>
      <c r="F37" s="99"/>
      <c r="G37" s="100"/>
      <c r="H37" s="4"/>
      <c r="I37" s="4"/>
      <c r="P37" s="99"/>
      <c r="Q37" s="100"/>
    </row>
    <row r="38" spans="1:20" x14ac:dyDescent="0.3">
      <c r="A38" s="4"/>
      <c r="B38" s="4" t="s">
        <v>142</v>
      </c>
      <c r="C38" s="4"/>
      <c r="D38" s="4"/>
      <c r="E38" s="118"/>
      <c r="F38" s="99"/>
      <c r="G38" s="100"/>
      <c r="H38" s="4"/>
      <c r="I38" s="4"/>
      <c r="L38" s="4" t="s">
        <v>295</v>
      </c>
      <c r="O38" s="114">
        <f>+E38</f>
        <v>0</v>
      </c>
      <c r="P38" s="99"/>
      <c r="Q38" s="100"/>
    </row>
    <row r="39" spans="1:20" x14ac:dyDescent="0.3">
      <c r="A39" s="4"/>
      <c r="B39" s="4" t="s">
        <v>64</v>
      </c>
      <c r="C39" s="4"/>
      <c r="D39" s="4"/>
      <c r="E39" s="119"/>
      <c r="F39" s="99"/>
      <c r="G39" s="100"/>
      <c r="H39" s="4"/>
      <c r="I39" s="4"/>
      <c r="L39" s="4" t="s">
        <v>297</v>
      </c>
      <c r="O39" s="88">
        <f>+E39</f>
        <v>0</v>
      </c>
      <c r="P39" s="99"/>
      <c r="Q39" s="100"/>
    </row>
    <row r="40" spans="1:20" x14ac:dyDescent="0.3">
      <c r="A40" s="4"/>
      <c r="B40" s="4"/>
      <c r="C40" s="4"/>
      <c r="D40" s="4" t="s">
        <v>53</v>
      </c>
      <c r="E40" s="91">
        <f>+E38+E39</f>
        <v>0</v>
      </c>
      <c r="F40" s="99"/>
      <c r="G40" s="100"/>
      <c r="H40" s="4"/>
      <c r="I40" s="4"/>
      <c r="N40" s="4" t="s">
        <v>53</v>
      </c>
      <c r="O40" s="91">
        <f>+E40</f>
        <v>0</v>
      </c>
      <c r="P40" s="99"/>
      <c r="Q40" s="100"/>
    </row>
    <row r="41" spans="1:20" x14ac:dyDescent="0.3">
      <c r="A41" s="4"/>
      <c r="B41" s="4"/>
      <c r="C41" s="4"/>
      <c r="D41" s="4"/>
      <c r="E41" s="4"/>
      <c r="F41" s="99"/>
      <c r="G41" s="100"/>
      <c r="H41" s="4"/>
      <c r="I41" s="4"/>
      <c r="P41" s="99"/>
      <c r="Q41" s="100"/>
    </row>
    <row r="42" spans="1:20" x14ac:dyDescent="0.3">
      <c r="A42" s="4"/>
      <c r="B42" s="4"/>
      <c r="C42" s="4"/>
      <c r="D42" s="4"/>
      <c r="E42" s="4"/>
      <c r="F42" s="97" t="s">
        <v>65</v>
      </c>
      <c r="G42" s="94">
        <f>G35*(1-E40)</f>
        <v>0</v>
      </c>
      <c r="H42" s="4"/>
      <c r="I42" s="4"/>
      <c r="P42" s="97" t="s">
        <v>65</v>
      </c>
      <c r="Q42" s="94">
        <f>Q35*(1-O40)</f>
        <v>0</v>
      </c>
    </row>
    <row r="43" spans="1:20" x14ac:dyDescent="0.3">
      <c r="A43" s="4"/>
      <c r="B43" s="4"/>
      <c r="C43" s="4"/>
      <c r="D43" s="4"/>
      <c r="E43" s="4"/>
      <c r="F43" s="4"/>
      <c r="G43" s="99"/>
      <c r="H43" s="101"/>
      <c r="I43" s="4"/>
      <c r="Q43" s="99"/>
      <c r="R43" s="101"/>
    </row>
    <row r="44" spans="1:20" x14ac:dyDescent="0.3">
      <c r="A44" s="4"/>
      <c r="B44" s="4"/>
      <c r="C44" s="4"/>
      <c r="D44" s="4"/>
      <c r="E44" s="4"/>
      <c r="F44" s="4"/>
      <c r="G44" s="99"/>
      <c r="H44" s="101"/>
      <c r="I44" s="4"/>
      <c r="Q44" s="99"/>
      <c r="R44" s="101"/>
    </row>
    <row r="45" spans="1:20" s="87" customFormat="1" x14ac:dyDescent="0.3">
      <c r="A45" s="126"/>
      <c r="B45" s="280" t="s">
        <v>66</v>
      </c>
      <c r="C45" s="280"/>
      <c r="D45" s="280"/>
      <c r="E45" s="280"/>
      <c r="F45" s="126"/>
      <c r="G45" s="126"/>
      <c r="H45" s="126"/>
      <c r="I45" s="126"/>
      <c r="J45" s="4"/>
      <c r="K45" s="126"/>
      <c r="L45" s="280" t="s">
        <v>143</v>
      </c>
      <c r="M45" s="280"/>
      <c r="N45" s="280"/>
      <c r="O45" s="280"/>
      <c r="P45" s="126"/>
      <c r="Q45" s="126"/>
      <c r="R45" s="126"/>
      <c r="S45" s="126"/>
      <c r="T45" s="4"/>
    </row>
    <row r="46" spans="1:20" x14ac:dyDescent="0.3">
      <c r="A46" s="4"/>
      <c r="B46" s="4"/>
      <c r="C46" s="4"/>
      <c r="D46" s="4"/>
      <c r="E46" s="4"/>
      <c r="F46" s="99"/>
      <c r="G46" s="100"/>
      <c r="H46" s="4"/>
      <c r="I46" s="4"/>
      <c r="P46" s="99"/>
      <c r="Q46" s="100"/>
    </row>
    <row r="47" spans="1:20" x14ac:dyDescent="0.3">
      <c r="A47" s="4"/>
      <c r="B47" s="4"/>
      <c r="C47" s="4"/>
      <c r="D47" s="4"/>
      <c r="E47" s="4"/>
      <c r="F47" s="99"/>
      <c r="G47" s="100"/>
      <c r="H47" s="4"/>
      <c r="I47" s="4"/>
      <c r="P47" s="99"/>
      <c r="Q47" s="100"/>
    </row>
    <row r="48" spans="1:20" ht="13.5" customHeight="1" x14ac:dyDescent="0.3">
      <c r="A48" s="4"/>
      <c r="B48" s="4"/>
      <c r="C48" s="4"/>
      <c r="D48" s="4" t="s">
        <v>68</v>
      </c>
      <c r="E48" s="4"/>
      <c r="F48" s="99"/>
      <c r="G48" s="116">
        <f>+'Balance sheet'!G33</f>
        <v>0</v>
      </c>
      <c r="H48" s="4"/>
      <c r="I48" s="4"/>
      <c r="N48" s="4" t="s">
        <v>144</v>
      </c>
      <c r="P48" s="99"/>
      <c r="Q48" s="115">
        <f>+G48</f>
        <v>0</v>
      </c>
    </row>
    <row r="49" spans="1:21" ht="13.5" customHeight="1" x14ac:dyDescent="0.3">
      <c r="A49" s="4"/>
      <c r="B49" s="4"/>
      <c r="C49" s="4"/>
      <c r="D49" s="4" t="s">
        <v>69</v>
      </c>
      <c r="E49" s="4"/>
      <c r="F49" s="99"/>
      <c r="G49" s="116">
        <f>+'Balance sheet'!G37+'Balance sheet'!G44+'Balance sheet'!G45</f>
        <v>0</v>
      </c>
      <c r="H49" s="4"/>
      <c r="I49" s="4"/>
      <c r="N49" s="4" t="s">
        <v>145</v>
      </c>
      <c r="P49" s="99"/>
      <c r="Q49" s="115">
        <f>+G49</f>
        <v>0</v>
      </c>
    </row>
    <row r="50" spans="1:21" x14ac:dyDescent="0.3">
      <c r="A50" s="4"/>
      <c r="B50" s="4"/>
      <c r="C50" s="4"/>
      <c r="D50" s="4"/>
      <c r="E50" s="4"/>
      <c r="F50" s="99"/>
      <c r="G50" s="100"/>
      <c r="H50" s="4"/>
      <c r="I50" s="4"/>
      <c r="P50" s="99"/>
      <c r="Q50" s="100"/>
    </row>
    <row r="51" spans="1:21" x14ac:dyDescent="0.3">
      <c r="A51" s="4"/>
      <c r="B51" s="4"/>
      <c r="C51" s="4"/>
      <c r="D51" s="4"/>
      <c r="E51" s="4" t="s">
        <v>70</v>
      </c>
      <c r="F51" s="99"/>
      <c r="G51" s="100"/>
      <c r="H51" s="4"/>
      <c r="I51" s="4"/>
      <c r="O51" s="4" t="s">
        <v>146</v>
      </c>
      <c r="P51" s="99"/>
      <c r="Q51" s="100"/>
    </row>
    <row r="52" spans="1:21" x14ac:dyDescent="0.3">
      <c r="A52" s="4"/>
      <c r="B52" s="4"/>
      <c r="C52" s="4"/>
      <c r="D52" s="4"/>
      <c r="E52" s="4"/>
      <c r="F52" s="42" t="s">
        <v>71</v>
      </c>
      <c r="G52" s="117" t="e">
        <f>+'Balance sheet'!G33/('Balance sheet'!G37+'Balance sheet'!G33+'Balance sheet'!G44+'Balance sheet'!G45+'Balance sheet'!G46)</f>
        <v>#DIV/0!</v>
      </c>
      <c r="H52" s="4"/>
      <c r="I52" s="4"/>
      <c r="P52" s="42" t="s">
        <v>71</v>
      </c>
      <c r="Q52" s="117" t="e">
        <f>+G52</f>
        <v>#DIV/0!</v>
      </c>
    </row>
    <row r="53" spans="1:21" x14ac:dyDescent="0.3">
      <c r="A53" s="4"/>
      <c r="B53" s="4"/>
      <c r="C53" s="4"/>
      <c r="D53" s="4"/>
      <c r="E53" s="4"/>
      <c r="F53" s="42" t="s">
        <v>72</v>
      </c>
      <c r="G53" s="117" t="e">
        <f>100%-G52</f>
        <v>#DIV/0!</v>
      </c>
      <c r="H53" s="4"/>
      <c r="I53" s="4"/>
      <c r="P53" s="42" t="s">
        <v>72</v>
      </c>
      <c r="Q53" s="117" t="e">
        <f>+G53</f>
        <v>#DIV/0!</v>
      </c>
    </row>
    <row r="54" spans="1:21" x14ac:dyDescent="0.3">
      <c r="A54" s="4"/>
      <c r="B54" s="4"/>
      <c r="C54" s="4"/>
      <c r="D54" s="4"/>
      <c r="E54" s="4"/>
      <c r="F54" s="102"/>
      <c r="G54" s="100"/>
      <c r="H54" s="4"/>
      <c r="I54" s="4"/>
      <c r="P54" s="102"/>
      <c r="Q54" s="100"/>
    </row>
    <row r="55" spans="1:21" x14ac:dyDescent="0.3">
      <c r="A55" s="4"/>
      <c r="B55" s="4"/>
      <c r="C55" s="4"/>
      <c r="D55" s="4"/>
      <c r="E55" s="4"/>
      <c r="F55" s="102"/>
      <c r="G55" s="100"/>
      <c r="H55" s="4"/>
      <c r="I55" s="4"/>
      <c r="P55" s="102"/>
      <c r="Q55" s="100"/>
    </row>
    <row r="56" spans="1:21" x14ac:dyDescent="0.3">
      <c r="A56" s="4"/>
      <c r="B56" s="4" t="s">
        <v>220</v>
      </c>
      <c r="C56" s="4"/>
      <c r="D56" s="42" t="s">
        <v>221</v>
      </c>
      <c r="E56" s="117"/>
      <c r="F56" s="102"/>
      <c r="G56" s="100"/>
      <c r="H56" s="4"/>
      <c r="I56" s="4"/>
      <c r="P56" s="102"/>
      <c r="Q56" s="100"/>
    </row>
    <row r="57" spans="1:21" x14ac:dyDescent="0.3">
      <c r="A57" s="4"/>
      <c r="B57" s="4"/>
      <c r="C57" s="4"/>
      <c r="D57" s="42" t="s">
        <v>222</v>
      </c>
      <c r="E57" s="117"/>
      <c r="F57" s="102"/>
      <c r="G57" s="100"/>
      <c r="H57" s="4"/>
      <c r="I57" s="4"/>
      <c r="P57" s="102"/>
      <c r="Q57" s="100"/>
    </row>
    <row r="58" spans="1:21" x14ac:dyDescent="0.3">
      <c r="A58" s="4"/>
      <c r="B58" s="4"/>
      <c r="C58" s="4"/>
      <c r="D58" s="4"/>
      <c r="E58" s="4"/>
      <c r="F58" s="99"/>
      <c r="G58" s="100"/>
      <c r="H58" s="4"/>
      <c r="I58" s="4"/>
      <c r="P58" s="99"/>
      <c r="Q58" s="100"/>
    </row>
    <row r="59" spans="1:21" x14ac:dyDescent="0.3">
      <c r="A59" s="4"/>
      <c r="B59" s="103"/>
      <c r="C59" s="103"/>
      <c r="D59" s="103"/>
      <c r="E59" s="103"/>
      <c r="F59" s="104"/>
      <c r="G59" s="105"/>
      <c r="H59" s="103"/>
      <c r="I59" s="103"/>
      <c r="J59" s="103"/>
      <c r="L59" s="103"/>
      <c r="M59" s="103"/>
      <c r="N59" s="103"/>
      <c r="O59" s="103"/>
      <c r="P59" s="104"/>
      <c r="Q59" s="105"/>
      <c r="R59" s="103"/>
      <c r="S59" s="103"/>
      <c r="T59" s="103"/>
    </row>
    <row r="60" spans="1:21" x14ac:dyDescent="0.3">
      <c r="A60" s="4"/>
      <c r="B60" s="123"/>
      <c r="C60" s="123"/>
      <c r="D60" s="123"/>
      <c r="E60" s="123"/>
      <c r="F60" s="124"/>
      <c r="G60" s="125"/>
      <c r="H60" s="123"/>
      <c r="I60" s="123"/>
      <c r="J60" s="123"/>
      <c r="L60" s="123"/>
      <c r="M60" s="123"/>
      <c r="N60" s="123"/>
      <c r="O60" s="123"/>
      <c r="P60" s="124"/>
      <c r="Q60" s="125"/>
      <c r="R60" s="123"/>
      <c r="S60" s="123"/>
      <c r="T60" s="123"/>
    </row>
    <row r="61" spans="1:21" x14ac:dyDescent="0.3">
      <c r="A61" s="4"/>
      <c r="B61" s="128" t="s">
        <v>73</v>
      </c>
      <c r="C61" s="128"/>
      <c r="D61" s="128"/>
      <c r="E61" s="128"/>
      <c r="F61" s="129"/>
      <c r="G61" s="130"/>
      <c r="H61" s="128"/>
      <c r="I61" s="128"/>
      <c r="J61" s="128"/>
      <c r="K61" s="128"/>
      <c r="L61" s="128" t="s">
        <v>147</v>
      </c>
      <c r="M61" s="128"/>
      <c r="N61" s="128"/>
      <c r="O61" s="128"/>
      <c r="P61" s="129"/>
      <c r="Q61" s="130"/>
      <c r="R61" s="128"/>
      <c r="S61" s="128"/>
      <c r="T61" s="128"/>
      <c r="U61" s="128"/>
    </row>
    <row r="62" spans="1:21" x14ac:dyDescent="0.3">
      <c r="A62" s="4"/>
      <c r="B62" s="128"/>
      <c r="C62" s="128"/>
      <c r="D62" s="128"/>
      <c r="E62" s="128"/>
      <c r="F62" s="129"/>
      <c r="G62" s="130"/>
      <c r="H62" s="128"/>
      <c r="I62" s="128"/>
      <c r="J62" s="128"/>
      <c r="K62" s="128"/>
      <c r="L62" s="128"/>
      <c r="M62" s="128"/>
      <c r="N62" s="128"/>
      <c r="O62" s="128"/>
      <c r="P62" s="129"/>
      <c r="Q62" s="130"/>
      <c r="R62" s="128"/>
      <c r="S62" s="128"/>
      <c r="T62" s="128"/>
      <c r="U62" s="128"/>
    </row>
    <row r="63" spans="1:21" x14ac:dyDescent="0.3">
      <c r="B63" s="128"/>
      <c r="C63" s="128"/>
      <c r="D63" s="128"/>
      <c r="E63" s="128"/>
      <c r="F63" s="131">
        <v>2010</v>
      </c>
      <c r="G63" s="128"/>
      <c r="H63" s="128"/>
      <c r="I63" s="128"/>
      <c r="J63" s="128"/>
      <c r="K63" s="128"/>
      <c r="L63" s="128"/>
      <c r="M63" s="128"/>
      <c r="N63" s="128"/>
      <c r="O63" s="128"/>
      <c r="P63" s="131">
        <v>2010</v>
      </c>
      <c r="Q63" s="128"/>
      <c r="R63" s="128"/>
      <c r="S63" s="128"/>
      <c r="T63" s="128"/>
      <c r="U63" s="128"/>
    </row>
    <row r="64" spans="1:21" x14ac:dyDescent="0.3">
      <c r="B64" s="305" t="s">
        <v>15</v>
      </c>
      <c r="C64" s="306"/>
      <c r="D64" s="307"/>
      <c r="E64" s="128"/>
      <c r="F64" s="83">
        <v>0</v>
      </c>
      <c r="G64" s="132"/>
      <c r="H64" s="128"/>
      <c r="I64" s="128"/>
      <c r="J64" s="128"/>
      <c r="K64" s="128"/>
      <c r="L64" s="305" t="s">
        <v>148</v>
      </c>
      <c r="M64" s="306"/>
      <c r="N64" s="307"/>
      <c r="O64" s="128"/>
      <c r="P64" s="132" t="e">
        <f>'Balance sheet'!#REF!</f>
        <v>#REF!</v>
      </c>
      <c r="Q64" s="132"/>
      <c r="R64" s="128"/>
      <c r="S64" s="128"/>
      <c r="T64" s="128"/>
      <c r="U64" s="128"/>
    </row>
    <row r="65" spans="2:21" x14ac:dyDescent="0.3">
      <c r="B65" s="133" t="s">
        <v>219</v>
      </c>
      <c r="C65" s="134"/>
      <c r="D65" s="135"/>
      <c r="E65" s="136"/>
      <c r="F65" s="83">
        <f>+'Balance sheet'!G37+'Balance sheet'!G45</f>
        <v>0</v>
      </c>
      <c r="G65" s="132"/>
      <c r="H65" s="128"/>
      <c r="I65" s="128"/>
      <c r="J65" s="128"/>
      <c r="K65" s="128"/>
      <c r="L65" s="305" t="s">
        <v>149</v>
      </c>
      <c r="M65" s="306"/>
      <c r="N65" s="307"/>
      <c r="O65" s="128"/>
      <c r="P65" s="132" t="e">
        <f>'Balance sheet'!#REF!</f>
        <v>#REF!</v>
      </c>
      <c r="Q65" s="132"/>
      <c r="R65" s="128"/>
      <c r="S65" s="128"/>
      <c r="T65" s="128"/>
      <c r="U65" s="128"/>
    </row>
    <row r="66" spans="2:21" x14ac:dyDescent="0.3">
      <c r="B66" s="305" t="s">
        <v>47</v>
      </c>
      <c r="C66" s="306"/>
      <c r="D66" s="307"/>
      <c r="E66" s="128"/>
      <c r="F66" s="83">
        <v>0</v>
      </c>
      <c r="G66" s="132"/>
      <c r="H66" s="128"/>
      <c r="I66" s="128"/>
      <c r="J66" s="128"/>
      <c r="K66" s="128"/>
      <c r="L66" s="305" t="s">
        <v>152</v>
      </c>
      <c r="M66" s="306"/>
      <c r="N66" s="307"/>
      <c r="O66" s="128"/>
      <c r="P66" s="132" t="e">
        <f>'Balance sheet'!#REF!</f>
        <v>#REF!</v>
      </c>
      <c r="Q66" s="132"/>
      <c r="R66" s="128"/>
      <c r="S66" s="128"/>
      <c r="T66" s="128"/>
      <c r="U66" s="128"/>
    </row>
    <row r="67" spans="2:21" x14ac:dyDescent="0.3">
      <c r="B67" s="133" t="s">
        <v>48</v>
      </c>
      <c r="C67" s="134"/>
      <c r="D67" s="135"/>
      <c r="E67" s="136"/>
      <c r="F67" s="83" t="e">
        <f>'Balance sheet'!#REF!</f>
        <v>#REF!</v>
      </c>
      <c r="G67" s="132"/>
      <c r="H67" s="131" t="s">
        <v>75</v>
      </c>
      <c r="I67" s="302"/>
      <c r="J67" s="302"/>
      <c r="K67" s="128"/>
      <c r="L67" s="305" t="s">
        <v>153</v>
      </c>
      <c r="M67" s="306"/>
      <c r="N67" s="307"/>
      <c r="O67" s="128"/>
      <c r="P67" s="132">
        <f>'Balance sheet'!AB13</f>
        <v>0</v>
      </c>
      <c r="Q67" s="132"/>
      <c r="R67" s="131" t="s">
        <v>150</v>
      </c>
      <c r="S67" s="302"/>
      <c r="T67" s="302"/>
      <c r="U67" s="302"/>
    </row>
    <row r="68" spans="2:21" x14ac:dyDescent="0.3">
      <c r="B68" s="137"/>
      <c r="C68" s="137"/>
      <c r="D68" s="303" t="s">
        <v>74</v>
      </c>
      <c r="E68" s="303"/>
      <c r="F68" s="138" t="e">
        <f>SUM(F64:F67)</f>
        <v>#REF!</v>
      </c>
      <c r="G68" s="139"/>
      <c r="H68" s="140" t="e">
        <f>F68/F71</f>
        <v>#REF!</v>
      </c>
      <c r="I68" s="128"/>
      <c r="J68" s="128"/>
      <c r="K68" s="128"/>
      <c r="L68" s="137"/>
      <c r="M68" s="137"/>
      <c r="N68" s="303" t="s">
        <v>151</v>
      </c>
      <c r="O68" s="303"/>
      <c r="P68" s="139" t="e">
        <f>SUM(P64:P67)</f>
        <v>#REF!</v>
      </c>
      <c r="Q68" s="139"/>
      <c r="R68" s="140" t="e">
        <f>P68/P71</f>
        <v>#REF!</v>
      </c>
      <c r="S68" s="128"/>
      <c r="T68" s="128"/>
      <c r="U68" s="128"/>
    </row>
    <row r="69" spans="2:21" x14ac:dyDescent="0.3">
      <c r="B69" s="128"/>
      <c r="C69" s="128"/>
      <c r="D69" s="128"/>
      <c r="E69" s="128"/>
      <c r="F69" s="83"/>
      <c r="G69" s="128"/>
      <c r="H69" s="141"/>
      <c r="I69" s="128"/>
      <c r="J69" s="128"/>
      <c r="K69" s="128"/>
      <c r="L69" s="128"/>
      <c r="M69" s="128"/>
      <c r="N69" s="128"/>
      <c r="O69" s="128"/>
      <c r="P69" s="128"/>
      <c r="Q69" s="128"/>
      <c r="R69" s="141"/>
      <c r="S69" s="128"/>
      <c r="T69" s="128"/>
      <c r="U69" s="128"/>
    </row>
    <row r="70" spans="2:21" x14ac:dyDescent="0.3">
      <c r="B70" s="128"/>
      <c r="C70" s="304" t="s">
        <v>67</v>
      </c>
      <c r="D70" s="304"/>
      <c r="E70" s="304"/>
      <c r="F70" s="138" t="e">
        <f>'Balance sheet'!#REF!</f>
        <v>#REF!</v>
      </c>
      <c r="G70" s="128"/>
      <c r="H70" s="140" t="e">
        <f>F70/F71</f>
        <v>#REF!</v>
      </c>
      <c r="I70" s="128"/>
      <c r="J70" s="128"/>
      <c r="K70" s="128"/>
      <c r="L70" s="128"/>
      <c r="M70" s="304" t="s">
        <v>144</v>
      </c>
      <c r="N70" s="304"/>
      <c r="O70" s="304"/>
      <c r="P70" s="139" t="e">
        <f>'Balance sheet'!#REF!</f>
        <v>#REF!</v>
      </c>
      <c r="Q70" s="128"/>
      <c r="R70" s="140" t="e">
        <f>P70/P71</f>
        <v>#REF!</v>
      </c>
      <c r="S70" s="128"/>
      <c r="T70" s="128"/>
      <c r="U70" s="128"/>
    </row>
    <row r="71" spans="2:21" x14ac:dyDescent="0.3">
      <c r="B71" s="128"/>
      <c r="C71" s="128"/>
      <c r="D71" s="136"/>
      <c r="E71" s="129" t="s">
        <v>32</v>
      </c>
      <c r="F71" s="138" t="e">
        <f>F70+F68</f>
        <v>#REF!</v>
      </c>
      <c r="G71" s="128"/>
      <c r="H71" s="128"/>
      <c r="I71" s="128"/>
      <c r="J71" s="128"/>
      <c r="K71" s="128"/>
      <c r="L71" s="128"/>
      <c r="M71" s="128"/>
      <c r="N71" s="136"/>
      <c r="O71" s="129" t="s">
        <v>32</v>
      </c>
      <c r="P71" s="139" t="e">
        <f>P70+P68</f>
        <v>#REF!</v>
      </c>
      <c r="Q71" s="128"/>
      <c r="R71" s="128"/>
      <c r="S71" s="128"/>
      <c r="T71" s="128"/>
      <c r="U71" s="128"/>
    </row>
    <row r="72" spans="2:21" x14ac:dyDescent="0.3">
      <c r="B72" s="106"/>
      <c r="C72" s="106"/>
      <c r="D72" s="107"/>
      <c r="E72" s="107"/>
      <c r="F72" s="108"/>
      <c r="G72" s="106"/>
      <c r="H72" s="106"/>
      <c r="I72" s="106"/>
      <c r="J72" s="109"/>
      <c r="K72" s="2"/>
      <c r="L72" s="106"/>
      <c r="M72" s="106"/>
      <c r="N72" s="107"/>
      <c r="O72" s="107"/>
      <c r="P72" s="108"/>
      <c r="Q72" s="106"/>
      <c r="R72" s="106"/>
      <c r="S72" s="106"/>
      <c r="T72" s="109"/>
    </row>
    <row r="73" spans="2:21" x14ac:dyDescent="0.3">
      <c r="D73" s="36"/>
      <c r="E73" s="36"/>
      <c r="F73" s="34"/>
      <c r="K73" s="2"/>
      <c r="L73" s="2"/>
      <c r="M73" s="2"/>
      <c r="N73" s="36"/>
      <c r="O73" s="36"/>
      <c r="P73" s="34"/>
      <c r="Q73" s="2"/>
      <c r="R73" s="2"/>
      <c r="S73" s="2"/>
    </row>
    <row r="74" spans="2:21" x14ac:dyDescent="0.3">
      <c r="D74" s="36"/>
      <c r="E74" s="36"/>
      <c r="F74" s="34"/>
      <c r="K74" s="2"/>
      <c r="L74" s="2"/>
      <c r="M74" s="2"/>
      <c r="N74" s="36"/>
      <c r="O74" s="36"/>
      <c r="P74" s="34"/>
      <c r="Q74" s="2"/>
      <c r="R74" s="2"/>
      <c r="S74" s="2"/>
    </row>
    <row r="75" spans="2:21" x14ac:dyDescent="0.3">
      <c r="K75" s="2"/>
      <c r="L75" s="2"/>
      <c r="M75" s="2"/>
      <c r="N75" s="2"/>
      <c r="O75" s="2"/>
      <c r="P75" s="2"/>
      <c r="Q75" s="2"/>
      <c r="R75" s="2"/>
      <c r="S75" s="2"/>
    </row>
    <row r="76" spans="2:21" x14ac:dyDescent="0.3">
      <c r="K76" s="2"/>
      <c r="L76" s="2"/>
      <c r="M76" s="2"/>
      <c r="N76" s="2"/>
      <c r="O76" s="2"/>
      <c r="P76" s="2"/>
      <c r="Q76" s="2"/>
      <c r="R76" s="2"/>
      <c r="S76" s="2"/>
    </row>
    <row r="77" spans="2:21" x14ac:dyDescent="0.3">
      <c r="K77" s="2"/>
      <c r="L77" s="2"/>
      <c r="M77" s="2"/>
      <c r="N77" s="2"/>
      <c r="O77" s="2"/>
      <c r="P77" s="2"/>
      <c r="Q77" s="2"/>
      <c r="R77" s="2"/>
      <c r="S77" s="2"/>
    </row>
    <row r="78" spans="2:21" x14ac:dyDescent="0.3">
      <c r="K78" s="2"/>
      <c r="L78" s="2"/>
      <c r="M78" s="2"/>
      <c r="N78" s="2"/>
      <c r="O78" s="2"/>
      <c r="P78" s="2"/>
      <c r="Q78" s="2"/>
      <c r="R78" s="2"/>
      <c r="S78" s="2"/>
    </row>
    <row r="79" spans="2:21" x14ac:dyDescent="0.3">
      <c r="B79" s="110" t="s">
        <v>60</v>
      </c>
      <c r="C79" s="94">
        <f>G21</f>
        <v>0</v>
      </c>
      <c r="H79" s="111"/>
      <c r="K79" s="2"/>
      <c r="L79" s="110" t="s">
        <v>60</v>
      </c>
      <c r="M79" s="94">
        <f>Q21</f>
        <v>0</v>
      </c>
      <c r="N79" s="2"/>
      <c r="O79" s="2"/>
      <c r="P79" s="2"/>
      <c r="Q79" s="2"/>
      <c r="R79" s="111"/>
      <c r="S79" s="2"/>
    </row>
    <row r="80" spans="2:21" x14ac:dyDescent="0.3">
      <c r="B80" s="110" t="s">
        <v>76</v>
      </c>
      <c r="C80" s="112">
        <f>G42</f>
        <v>0</v>
      </c>
      <c r="D80" s="100"/>
      <c r="K80" s="2"/>
      <c r="L80" s="110" t="s">
        <v>76</v>
      </c>
      <c r="M80" s="112">
        <f>Q42</f>
        <v>0</v>
      </c>
      <c r="N80" s="100"/>
      <c r="O80" s="2"/>
      <c r="P80" s="2"/>
      <c r="Q80" s="2"/>
      <c r="R80" s="2"/>
      <c r="S80" s="2"/>
    </row>
    <row r="81" spans="2:19" x14ac:dyDescent="0.3">
      <c r="B81" s="42" t="s">
        <v>71</v>
      </c>
      <c r="C81" s="98">
        <f>+E56</f>
        <v>0</v>
      </c>
      <c r="K81" s="2"/>
      <c r="L81" s="42" t="s">
        <v>71</v>
      </c>
      <c r="M81" s="98">
        <f>+C81</f>
        <v>0</v>
      </c>
      <c r="N81" s="2"/>
      <c r="O81" s="2"/>
      <c r="P81" s="2"/>
      <c r="Q81" s="2"/>
      <c r="R81" s="2"/>
      <c r="S81" s="2"/>
    </row>
    <row r="82" spans="2:19" x14ac:dyDescent="0.3">
      <c r="B82" s="42" t="s">
        <v>72</v>
      </c>
      <c r="C82" s="98">
        <f>+E57</f>
        <v>0</v>
      </c>
      <c r="K82" s="2"/>
      <c r="L82" s="42" t="s">
        <v>72</v>
      </c>
      <c r="M82" s="98">
        <f>+C82</f>
        <v>0</v>
      </c>
      <c r="N82" s="2"/>
      <c r="O82" s="2"/>
      <c r="P82" s="2"/>
      <c r="Q82" s="2"/>
      <c r="R82" s="2"/>
      <c r="S82" s="2"/>
    </row>
    <row r="83" spans="2:19" x14ac:dyDescent="0.3"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3">
      <c r="B84" s="97" t="s">
        <v>49</v>
      </c>
      <c r="C84" s="94">
        <f>(C79*C81)+(C80*C82)</f>
        <v>0</v>
      </c>
      <c r="K84" s="2"/>
      <c r="L84" s="97" t="s">
        <v>49</v>
      </c>
      <c r="M84" s="94">
        <f>(M79*M81)+(M80*M82)</f>
        <v>0</v>
      </c>
      <c r="P84" s="2"/>
      <c r="Q84" s="2"/>
      <c r="R84" s="2"/>
      <c r="S84" s="2"/>
    </row>
  </sheetData>
  <mergeCells count="16">
    <mergeCell ref="B24:E24"/>
    <mergeCell ref="C70:E70"/>
    <mergeCell ref="D68:E68"/>
    <mergeCell ref="I67:J67"/>
    <mergeCell ref="B64:D64"/>
    <mergeCell ref="B66:D66"/>
    <mergeCell ref="B45:E45"/>
    <mergeCell ref="S67:U67"/>
    <mergeCell ref="N68:O68"/>
    <mergeCell ref="M70:O70"/>
    <mergeCell ref="L24:O24"/>
    <mergeCell ref="L45:O45"/>
    <mergeCell ref="L64:N64"/>
    <mergeCell ref="L65:N65"/>
    <mergeCell ref="L66:N66"/>
    <mergeCell ref="L67:N67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Z78"/>
  <sheetViews>
    <sheetView zoomScale="60" zoomScaleNormal="60" workbookViewId="0">
      <selection activeCell="K52" sqref="K52"/>
    </sheetView>
  </sheetViews>
  <sheetFormatPr defaultColWidth="9.109375" defaultRowHeight="15.6" x14ac:dyDescent="0.3"/>
  <cols>
    <col min="1" max="1" width="9.109375" style="142"/>
    <col min="2" max="2" width="13.6640625" style="142" customWidth="1"/>
    <col min="3" max="3" width="24.88671875" style="142" customWidth="1"/>
    <col min="4" max="4" width="19.109375" style="142" bestFit="1" customWidth="1"/>
    <col min="5" max="5" width="19.33203125" style="142" bestFit="1" customWidth="1"/>
    <col min="6" max="6" width="20.33203125" style="142" customWidth="1"/>
    <col min="7" max="8" width="18.6640625" style="142" customWidth="1"/>
    <col min="9" max="9" width="9.33203125" style="142" customWidth="1"/>
    <col min="10" max="10" width="24.44140625" style="142" customWidth="1"/>
    <col min="11" max="11" width="24.109375" style="142" customWidth="1"/>
    <col min="12" max="12" width="18" style="142" bestFit="1" customWidth="1"/>
    <col min="13" max="13" width="20.109375" style="142" bestFit="1" customWidth="1"/>
    <col min="14" max="14" width="16.6640625" style="142" bestFit="1" customWidth="1"/>
    <col min="15" max="15" width="15.33203125" style="142" customWidth="1"/>
    <col min="16" max="16" width="14.88671875" style="142" customWidth="1"/>
    <col min="17" max="17" width="15.109375" style="142" customWidth="1"/>
    <col min="18" max="18" width="9.109375" style="142"/>
    <col min="19" max="19" width="14.44140625" style="142" customWidth="1"/>
    <col min="20" max="16384" width="9.109375" style="142"/>
  </cols>
  <sheetData>
    <row r="11" spans="1:17" x14ac:dyDescent="0.3">
      <c r="A11" s="310" t="s">
        <v>77</v>
      </c>
      <c r="B11" s="310"/>
      <c r="C11" s="310"/>
      <c r="D11" s="310"/>
      <c r="E11" s="310"/>
      <c r="F11" s="310"/>
      <c r="I11" s="310" t="s">
        <v>154</v>
      </c>
      <c r="J11" s="310"/>
      <c r="K11" s="310"/>
      <c r="L11" s="310"/>
      <c r="M11" s="310"/>
      <c r="N11" s="310"/>
      <c r="O11" s="310"/>
      <c r="P11" s="310"/>
    </row>
    <row r="12" spans="1:17" x14ac:dyDescent="0.3">
      <c r="M12" s="144"/>
    </row>
    <row r="13" spans="1:17" x14ac:dyDescent="0.3">
      <c r="B13" s="142" t="s">
        <v>155</v>
      </c>
      <c r="F13" s="143"/>
      <c r="J13" s="142" t="s">
        <v>156</v>
      </c>
      <c r="M13" s="145">
        <f>+F13</f>
        <v>0</v>
      </c>
    </row>
    <row r="14" spans="1:17" s="144" customFormat="1" x14ac:dyDescent="0.3">
      <c r="F14" s="145"/>
      <c r="M14" s="145"/>
      <c r="P14" s="142"/>
      <c r="Q14" s="142"/>
    </row>
    <row r="15" spans="1:17" s="144" customFormat="1" x14ac:dyDescent="0.3">
      <c r="F15" s="145"/>
      <c r="M15" s="145"/>
    </row>
    <row r="16" spans="1:17" x14ac:dyDescent="0.3">
      <c r="B16" s="142" t="s">
        <v>78</v>
      </c>
      <c r="F16" s="146"/>
      <c r="J16" s="142" t="s">
        <v>157</v>
      </c>
      <c r="M16" s="171">
        <f>+F16</f>
        <v>0</v>
      </c>
      <c r="P16" s="144"/>
      <c r="Q16" s="144"/>
    </row>
    <row r="17" spans="1:16" x14ac:dyDescent="0.3">
      <c r="B17" s="144"/>
      <c r="C17" s="147"/>
      <c r="J17" s="144"/>
      <c r="K17" s="147"/>
      <c r="M17" s="144"/>
    </row>
    <row r="18" spans="1:16" x14ac:dyDescent="0.3">
      <c r="B18" s="144"/>
      <c r="C18" s="147"/>
      <c r="J18" s="144"/>
      <c r="K18" s="147"/>
      <c r="M18" s="144"/>
    </row>
    <row r="19" spans="1:16" x14ac:dyDescent="0.3">
      <c r="D19" s="147"/>
      <c r="E19" s="148" t="s">
        <v>50</v>
      </c>
      <c r="F19" s="149"/>
      <c r="L19" s="148" t="s">
        <v>50</v>
      </c>
      <c r="M19" s="172">
        <f>+F19</f>
        <v>0</v>
      </c>
    </row>
    <row r="21" spans="1:16" x14ac:dyDescent="0.3">
      <c r="A21" s="310" t="s">
        <v>79</v>
      </c>
      <c r="B21" s="310"/>
      <c r="C21" s="310"/>
      <c r="D21" s="310"/>
      <c r="E21" s="310"/>
      <c r="F21" s="310"/>
      <c r="I21" s="310" t="s">
        <v>158</v>
      </c>
      <c r="J21" s="310"/>
      <c r="K21" s="310"/>
      <c r="L21" s="310"/>
      <c r="M21" s="310"/>
      <c r="N21" s="310"/>
      <c r="O21" s="310"/>
      <c r="P21" s="310"/>
    </row>
    <row r="22" spans="1:16" ht="13.5" customHeight="1" x14ac:dyDescent="0.3"/>
    <row r="23" spans="1:16" ht="13.5" customHeight="1" x14ac:dyDescent="0.3"/>
    <row r="24" spans="1:16" ht="13.5" customHeight="1" x14ac:dyDescent="0.3"/>
    <row r="28" spans="1:16" ht="18" x14ac:dyDescent="0.4">
      <c r="C28" s="142" t="s">
        <v>225</v>
      </c>
      <c r="E28" s="175">
        <f>+FCF_Calculation!H83*0+FCF_Calculation!H83</f>
        <v>0</v>
      </c>
      <c r="F28" s="175"/>
      <c r="G28" s="175"/>
      <c r="H28" s="175"/>
      <c r="I28" s="175"/>
      <c r="J28" s="175" t="s">
        <v>225</v>
      </c>
      <c r="K28" s="175"/>
      <c r="L28" s="175">
        <f>+E28</f>
        <v>0</v>
      </c>
    </row>
    <row r="29" spans="1:16" ht="18" x14ac:dyDescent="0.4">
      <c r="C29" s="311" t="s">
        <v>226</v>
      </c>
      <c r="D29" s="311"/>
      <c r="E29" s="175">
        <f>E28*(1+F19)</f>
        <v>0</v>
      </c>
      <c r="F29" s="175"/>
      <c r="G29" s="175"/>
      <c r="H29" s="175"/>
      <c r="I29" s="175"/>
      <c r="J29" s="175" t="s">
        <v>226</v>
      </c>
      <c r="K29" s="175"/>
      <c r="L29" s="175">
        <f>+E29</f>
        <v>0</v>
      </c>
    </row>
    <row r="30" spans="1:16" x14ac:dyDescent="0.3">
      <c r="C30" s="142" t="s">
        <v>49</v>
      </c>
      <c r="E30" s="150">
        <f>WACC!C84</f>
        <v>0</v>
      </c>
      <c r="J30" s="142" t="s">
        <v>49</v>
      </c>
      <c r="L30" s="150">
        <f>+E30</f>
        <v>0</v>
      </c>
    </row>
    <row r="31" spans="1:16" x14ac:dyDescent="0.3">
      <c r="E31" s="150"/>
    </row>
    <row r="33" spans="2:17" ht="18" x14ac:dyDescent="0.35">
      <c r="C33" s="169" t="s">
        <v>227</v>
      </c>
      <c r="D33" s="169"/>
      <c r="E33" s="170" t="e">
        <f>E29/(E30-F19)</f>
        <v>#DIV/0!</v>
      </c>
      <c r="J33" s="169" t="s">
        <v>159</v>
      </c>
      <c r="K33" s="169"/>
      <c r="L33" s="170" t="e">
        <f>+E33</f>
        <v>#DIV/0!</v>
      </c>
    </row>
    <row r="36" spans="2:17" x14ac:dyDescent="0.3">
      <c r="E36" s="157"/>
      <c r="L36" s="163"/>
    </row>
    <row r="37" spans="2:17" x14ac:dyDescent="0.3">
      <c r="B37" s="151" t="s">
        <v>81</v>
      </c>
      <c r="C37" s="312" t="s">
        <v>80</v>
      </c>
      <c r="D37" s="312"/>
      <c r="E37" s="174">
        <f>+WACC!G49</f>
        <v>0</v>
      </c>
      <c r="J37" s="173" t="s">
        <v>145</v>
      </c>
      <c r="K37" s="173"/>
      <c r="L37" s="174">
        <f>+E37</f>
        <v>0</v>
      </c>
      <c r="Q37" s="151" t="s">
        <v>81</v>
      </c>
    </row>
    <row r="38" spans="2:17" x14ac:dyDescent="0.3">
      <c r="E38" s="157"/>
      <c r="L38" s="175"/>
    </row>
    <row r="39" spans="2:17" x14ac:dyDescent="0.3">
      <c r="B39" s="151" t="s">
        <v>82</v>
      </c>
      <c r="C39" s="152" t="s">
        <v>54</v>
      </c>
      <c r="E39" s="175"/>
      <c r="J39" s="152" t="s">
        <v>300</v>
      </c>
      <c r="L39" s="175"/>
      <c r="Q39" s="151" t="s">
        <v>82</v>
      </c>
    </row>
    <row r="40" spans="2:17" x14ac:dyDescent="0.3">
      <c r="D40" s="142" t="s">
        <v>83</v>
      </c>
      <c r="E40" s="175">
        <v>0</v>
      </c>
      <c r="K40" s="142" t="s">
        <v>100</v>
      </c>
      <c r="L40" s="175">
        <f>+E40</f>
        <v>0</v>
      </c>
    </row>
    <row r="41" spans="2:17" x14ac:dyDescent="0.3">
      <c r="D41" s="142" t="s">
        <v>84</v>
      </c>
      <c r="E41" s="175">
        <v>0</v>
      </c>
      <c r="K41" s="142" t="s">
        <v>167</v>
      </c>
      <c r="L41" s="175">
        <f t="shared" ref="L41:L43" si="0">+E41</f>
        <v>0</v>
      </c>
    </row>
    <row r="42" spans="2:17" x14ac:dyDescent="0.3">
      <c r="D42" s="142" t="s">
        <v>85</v>
      </c>
      <c r="E42" s="175">
        <f>+'Balance sheet'!G20</f>
        <v>0</v>
      </c>
      <c r="K42" s="142" t="s">
        <v>111</v>
      </c>
      <c r="L42" s="175">
        <f t="shared" si="0"/>
        <v>0</v>
      </c>
    </row>
    <row r="43" spans="2:17" x14ac:dyDescent="0.3">
      <c r="D43" s="142" t="s">
        <v>229</v>
      </c>
      <c r="E43" s="174">
        <f>SUM(E40:E42)</f>
        <v>0</v>
      </c>
      <c r="K43" s="142" t="s">
        <v>229</v>
      </c>
      <c r="L43" s="175">
        <f t="shared" si="0"/>
        <v>0</v>
      </c>
    </row>
    <row r="46" spans="2:17" ht="18" x14ac:dyDescent="0.35">
      <c r="C46" s="167" t="s">
        <v>228</v>
      </c>
      <c r="D46" s="167"/>
      <c r="E46" s="168" t="e">
        <f>E33-E37+E43</f>
        <v>#DIV/0!</v>
      </c>
      <c r="J46" s="167" t="s">
        <v>160</v>
      </c>
      <c r="K46" s="167"/>
      <c r="L46" s="168" t="e">
        <f>+E46</f>
        <v>#DIV/0!</v>
      </c>
    </row>
    <row r="49" spans="1:18" ht="3.75" customHeight="1" x14ac:dyDescent="0.3">
      <c r="A49" s="154"/>
      <c r="B49" s="154"/>
      <c r="C49" s="154"/>
      <c r="D49" s="154"/>
      <c r="E49" s="154"/>
      <c r="F49" s="154"/>
      <c r="G49" s="154"/>
      <c r="H49" s="154"/>
      <c r="J49" s="154"/>
      <c r="K49" s="154"/>
      <c r="L49" s="154"/>
      <c r="M49" s="154"/>
      <c r="N49" s="154"/>
      <c r="O49" s="154"/>
      <c r="P49" s="154"/>
      <c r="Q49" s="154"/>
      <c r="R49" s="154"/>
    </row>
    <row r="51" spans="1:18" x14ac:dyDescent="0.3">
      <c r="B51" s="152" t="s">
        <v>96</v>
      </c>
      <c r="J51" s="152" t="s">
        <v>299</v>
      </c>
    </row>
    <row r="52" spans="1:18" x14ac:dyDescent="0.3">
      <c r="L52" s="155"/>
      <c r="M52" s="155"/>
      <c r="N52" s="155"/>
      <c r="O52" s="155"/>
      <c r="P52" s="155"/>
    </row>
    <row r="53" spans="1:18" x14ac:dyDescent="0.3">
      <c r="A53" s="309" t="s">
        <v>86</v>
      </c>
      <c r="B53" s="309"/>
      <c r="C53" s="309"/>
      <c r="D53" s="309"/>
      <c r="E53" s="309"/>
      <c r="F53" s="309"/>
      <c r="J53" s="309" t="s">
        <v>161</v>
      </c>
      <c r="K53" s="309"/>
      <c r="L53" s="309"/>
      <c r="M53" s="309"/>
      <c r="N53" s="309"/>
      <c r="O53" s="309"/>
      <c r="P53" s="309"/>
    </row>
    <row r="57" spans="1:18" x14ac:dyDescent="0.3">
      <c r="C57" s="155">
        <f>'Balance sheet'!G5</f>
        <v>2012</v>
      </c>
      <c r="D57" s="156" t="s">
        <v>89</v>
      </c>
      <c r="E57" s="157" t="s">
        <v>90</v>
      </c>
      <c r="K57" s="155">
        <f>C57</f>
        <v>2012</v>
      </c>
      <c r="L57" s="156" t="s">
        <v>168</v>
      </c>
      <c r="M57" s="157" t="s">
        <v>169</v>
      </c>
    </row>
    <row r="58" spans="1:18" x14ac:dyDescent="0.3">
      <c r="B58" s="142" t="s">
        <v>26</v>
      </c>
      <c r="C58" s="153">
        <f>+'Income Statement'!F6</f>
        <v>0</v>
      </c>
      <c r="D58" s="177"/>
      <c r="E58" s="175">
        <f>+D58*$C$58</f>
        <v>0</v>
      </c>
      <c r="J58" s="142" t="s">
        <v>136</v>
      </c>
      <c r="K58" s="163">
        <f>+C58</f>
        <v>0</v>
      </c>
      <c r="L58" s="178">
        <f>+D58</f>
        <v>0</v>
      </c>
      <c r="M58" s="175">
        <f>+E58</f>
        <v>0</v>
      </c>
    </row>
    <row r="59" spans="1:18" x14ac:dyDescent="0.3">
      <c r="C59" s="153"/>
      <c r="D59" s="177"/>
      <c r="E59" s="175">
        <f t="shared" ref="E59:E60" si="1">+D59*$C$58</f>
        <v>0</v>
      </c>
      <c r="K59" s="153"/>
      <c r="L59" s="178">
        <f>+D59</f>
        <v>0</v>
      </c>
      <c r="M59" s="175">
        <f>+E59</f>
        <v>0</v>
      </c>
    </row>
    <row r="60" spans="1:18" ht="15.75" customHeight="1" x14ac:dyDescent="0.3">
      <c r="C60" s="153"/>
      <c r="D60" s="177"/>
      <c r="E60" s="175">
        <f t="shared" si="1"/>
        <v>0</v>
      </c>
      <c r="K60" s="175"/>
      <c r="L60" s="178">
        <f>+D60</f>
        <v>0</v>
      </c>
      <c r="M60" s="175">
        <f>+E60</f>
        <v>0</v>
      </c>
    </row>
    <row r="61" spans="1:18" ht="61.5" customHeight="1" x14ac:dyDescent="0.3">
      <c r="E61" s="153"/>
      <c r="K61" s="175"/>
      <c r="M61" s="153"/>
    </row>
    <row r="62" spans="1:18" x14ac:dyDescent="0.3">
      <c r="B62" s="142" t="s">
        <v>87</v>
      </c>
      <c r="C62" s="163">
        <f>+'Income Statement'!F22</f>
        <v>0</v>
      </c>
      <c r="E62" s="153"/>
      <c r="J62" s="142" t="s">
        <v>162</v>
      </c>
      <c r="K62" s="175">
        <f>+C62</f>
        <v>0</v>
      </c>
      <c r="M62" s="153"/>
    </row>
    <row r="63" spans="1:18" ht="62.4" x14ac:dyDescent="0.3">
      <c r="B63" s="142" t="s">
        <v>23</v>
      </c>
      <c r="C63" s="175">
        <f>-'Income Statement'!F20-'Income Statement'!F21</f>
        <v>0</v>
      </c>
      <c r="D63" s="156" t="s">
        <v>89</v>
      </c>
      <c r="E63" s="158" t="s">
        <v>99</v>
      </c>
      <c r="F63" s="155" t="s">
        <v>80</v>
      </c>
      <c r="G63" s="159" t="s">
        <v>98</v>
      </c>
      <c r="H63" s="159" t="s">
        <v>230</v>
      </c>
      <c r="J63" s="142" t="s">
        <v>122</v>
      </c>
      <c r="K63" s="175">
        <f>+C63</f>
        <v>0</v>
      </c>
      <c r="L63" s="156" t="s">
        <v>168</v>
      </c>
      <c r="M63" s="158" t="s">
        <v>163</v>
      </c>
      <c r="N63" s="159" t="s">
        <v>151</v>
      </c>
      <c r="O63" s="159" t="s">
        <v>301</v>
      </c>
      <c r="P63" s="159" t="s">
        <v>160</v>
      </c>
    </row>
    <row r="64" spans="1:18" x14ac:dyDescent="0.3">
      <c r="B64" s="152" t="s">
        <v>88</v>
      </c>
      <c r="C64" s="175">
        <f>C62+C63</f>
        <v>0</v>
      </c>
      <c r="D64" s="177"/>
      <c r="E64" s="175">
        <f>+D64*$C$64</f>
        <v>0</v>
      </c>
      <c r="F64" s="179">
        <f>E37</f>
        <v>0</v>
      </c>
      <c r="G64" s="179">
        <f>E43</f>
        <v>0</v>
      </c>
      <c r="H64" s="175">
        <f>+E64-F64+G64</f>
        <v>0</v>
      </c>
      <c r="J64" s="152" t="s">
        <v>88</v>
      </c>
      <c r="K64" s="175">
        <f>+C64</f>
        <v>0</v>
      </c>
      <c r="L64" s="157">
        <f>+D64</f>
        <v>0</v>
      </c>
      <c r="M64" s="175">
        <f t="shared" ref="M64" si="2">+E64</f>
        <v>0</v>
      </c>
      <c r="N64" s="175">
        <f>+F64</f>
        <v>0</v>
      </c>
      <c r="O64" s="175">
        <f>+G64</f>
        <v>0</v>
      </c>
      <c r="P64" s="175">
        <f>+H64</f>
        <v>0</v>
      </c>
    </row>
    <row r="65" spans="2:26" x14ac:dyDescent="0.3">
      <c r="D65" s="177"/>
      <c r="E65" s="175">
        <f t="shared" ref="E65:E66" si="3">+D65*$C$64</f>
        <v>0</v>
      </c>
      <c r="F65" s="179">
        <f>F64</f>
        <v>0</v>
      </c>
      <c r="G65" s="179">
        <f>G64</f>
        <v>0</v>
      </c>
      <c r="H65" s="175">
        <f t="shared" ref="H65:H66" si="4">+E65-F65+G65</f>
        <v>0</v>
      </c>
      <c r="L65" s="157">
        <f t="shared" ref="L65:L66" si="5">+D65</f>
        <v>0</v>
      </c>
      <c r="M65" s="175">
        <f t="shared" ref="M65:M66" si="6">+E65</f>
        <v>0</v>
      </c>
      <c r="N65" s="175">
        <f t="shared" ref="N65:N66" si="7">+F65</f>
        <v>0</v>
      </c>
      <c r="O65" s="175">
        <f t="shared" ref="O65:O66" si="8">+G65</f>
        <v>0</v>
      </c>
      <c r="P65" s="175">
        <f t="shared" ref="P65:P66" si="9">+H65</f>
        <v>0</v>
      </c>
    </row>
    <row r="66" spans="2:26" x14ac:dyDescent="0.3">
      <c r="D66" s="177"/>
      <c r="E66" s="175">
        <f t="shared" si="3"/>
        <v>0</v>
      </c>
      <c r="F66" s="179">
        <f>F65</f>
        <v>0</v>
      </c>
      <c r="G66" s="179">
        <f>G65</f>
        <v>0</v>
      </c>
      <c r="H66" s="175">
        <f t="shared" si="4"/>
        <v>0</v>
      </c>
      <c r="L66" s="157">
        <f t="shared" si="5"/>
        <v>0</v>
      </c>
      <c r="M66" s="175">
        <f t="shared" si="6"/>
        <v>0</v>
      </c>
      <c r="N66" s="175">
        <f t="shared" si="7"/>
        <v>0</v>
      </c>
      <c r="O66" s="175">
        <f t="shared" si="8"/>
        <v>0</v>
      </c>
      <c r="P66" s="175">
        <f t="shared" si="9"/>
        <v>0</v>
      </c>
    </row>
    <row r="67" spans="2:26" x14ac:dyDescent="0.3">
      <c r="M67" s="163"/>
      <c r="N67" s="163"/>
      <c r="O67" s="163"/>
      <c r="P67" s="163"/>
    </row>
    <row r="69" spans="2:26" ht="60.75" customHeight="1" x14ac:dyDescent="0.3">
      <c r="B69" s="308" t="s">
        <v>223</v>
      </c>
      <c r="C69" s="308"/>
      <c r="D69" s="160" t="e">
        <f>E46/C64</f>
        <v>#DIV/0!</v>
      </c>
      <c r="J69" s="176" t="s">
        <v>224</v>
      </c>
      <c r="K69" s="176"/>
      <c r="L69" s="160" t="e">
        <f>L46/K64</f>
        <v>#DIV/0!</v>
      </c>
    </row>
    <row r="72" spans="2:26" x14ac:dyDescent="0.3">
      <c r="B72" s="308" t="s">
        <v>97</v>
      </c>
      <c r="C72" s="308"/>
      <c r="D72" s="160" t="e">
        <f>E46/FCF_Calculation!G69</f>
        <v>#DIV/0!</v>
      </c>
      <c r="J72" s="308" t="s">
        <v>164</v>
      </c>
      <c r="K72" s="308"/>
      <c r="L72" s="161" t="e">
        <f>+D72</f>
        <v>#DIV/0!</v>
      </c>
      <c r="M72" s="161"/>
      <c r="T72" s="165"/>
      <c r="U72" s="165"/>
      <c r="V72" s="165"/>
      <c r="W72" s="165"/>
      <c r="X72" s="165"/>
      <c r="Y72" s="165"/>
      <c r="Z72" s="166"/>
    </row>
    <row r="75" spans="2:26" x14ac:dyDescent="0.3">
      <c r="B75" s="308" t="s">
        <v>94</v>
      </c>
      <c r="C75" s="308"/>
      <c r="D75" s="162"/>
      <c r="E75" s="180">
        <f>D75*FCF_Calculation!G69</f>
        <v>0</v>
      </c>
      <c r="J75" s="308" t="s">
        <v>165</v>
      </c>
      <c r="K75" s="308"/>
      <c r="L75" s="162">
        <f>+D75</f>
        <v>0</v>
      </c>
      <c r="M75" s="180">
        <f>+E75</f>
        <v>0</v>
      </c>
      <c r="P75" s="165"/>
      <c r="Q75" s="165"/>
    </row>
    <row r="77" spans="2:26" x14ac:dyDescent="0.3">
      <c r="J77" s="164" t="s">
        <v>166</v>
      </c>
    </row>
    <row r="78" spans="2:26" x14ac:dyDescent="0.3">
      <c r="B78" s="164" t="s">
        <v>95</v>
      </c>
      <c r="C78" s="165"/>
      <c r="D78" s="165"/>
      <c r="E78" s="165"/>
      <c r="F78" s="166"/>
    </row>
  </sheetData>
  <mergeCells count="13">
    <mergeCell ref="A53:F53"/>
    <mergeCell ref="J53:P53"/>
    <mergeCell ref="A11:F11"/>
    <mergeCell ref="A21:F21"/>
    <mergeCell ref="C29:D29"/>
    <mergeCell ref="C37:D37"/>
    <mergeCell ref="I21:P21"/>
    <mergeCell ref="I11:P11"/>
    <mergeCell ref="B72:C72"/>
    <mergeCell ref="B75:C75"/>
    <mergeCell ref="J72:K72"/>
    <mergeCell ref="J75:K75"/>
    <mergeCell ref="B69:C69"/>
  </mergeCells>
  <phoneticPr fontId="2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Balance sheet</vt:lpstr>
      <vt:lpstr>Income Statement</vt:lpstr>
      <vt:lpstr>FCF_Calculation</vt:lpstr>
      <vt:lpstr>WACC</vt:lpstr>
      <vt:lpstr>Enterprise valuation</vt:lpstr>
    </vt:vector>
  </TitlesOfParts>
  <Manager>Docente</Manager>
  <Company>ISEG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avaliação</dc:title>
  <dc:creator>Telmo Francisco Vieira</dc:creator>
  <dc:description>tfv@iseg.utl.pt;</dc:description>
  <cp:lastModifiedBy>Telmo Vieira</cp:lastModifiedBy>
  <cp:lastPrinted>2006-03-10T13:46:34Z</cp:lastPrinted>
  <dcterms:created xsi:type="dcterms:W3CDTF">2006-03-03T16:03:07Z</dcterms:created>
  <dcterms:modified xsi:type="dcterms:W3CDTF">2014-03-26T08:18:56Z</dcterms:modified>
</cp:coreProperties>
</file>